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Folha de Pagamento" sheetId="1" r:id="rId1"/>
    <sheet name="Tabelas da Folha" sheetId="2" r:id="rId2"/>
  </sheets>
  <definedNames>
    <definedName name="du">'Folha de Pagamento'!$B$5</definedName>
    <definedName name="fsf">'Folha de Pagamento'!$B$6</definedName>
    <definedName name="fss">'Folha de Pagamento'!$B$6</definedName>
    <definedName name="hm">'Folha de Pagamento'!$B$4</definedName>
    <definedName name="_xlnm.Print_Titles" localSheetId="0">'Folha de Pagamento'!$A:$B,'Folha de Pagamento'!$1:$8</definedName>
  </definedNames>
  <calcPr fullCalcOnLoad="1"/>
</workbook>
</file>

<file path=xl/comments1.xml><?xml version="1.0" encoding="utf-8"?>
<comments xmlns="http://schemas.openxmlformats.org/spreadsheetml/2006/main">
  <authors>
    <author>Corelli</author>
  </authors>
  <commentList>
    <comment ref="M8" authorId="0">
      <text>
        <r>
          <rPr>
            <b/>
            <sz val="9"/>
            <color indexed="18"/>
            <rFont val="Tahoma"/>
            <family val="2"/>
          </rPr>
          <t>Corelli:</t>
        </r>
        <r>
          <rPr>
            <sz val="9"/>
            <color indexed="18"/>
            <rFont val="Tahoma"/>
            <family val="2"/>
          </rPr>
          <t xml:space="preserve">
As horas aqui informadas serão convertidas, na valoração, em horas noturnas (00:52:50)</t>
        </r>
      </text>
    </comment>
    <comment ref="I8" authorId="0">
      <text>
        <r>
          <rPr>
            <b/>
            <sz val="9"/>
            <color indexed="18"/>
            <rFont val="Tahoma"/>
            <family val="2"/>
          </rPr>
          <t>Corelli:</t>
        </r>
        <r>
          <rPr>
            <sz val="9"/>
            <color indexed="18"/>
            <rFont val="Tahoma"/>
            <family val="2"/>
          </rPr>
          <t xml:space="preserve">
Informe aqui o adiconal para horas extras em dias úteis.</t>
        </r>
      </text>
    </comment>
    <comment ref="L8" authorId="0">
      <text>
        <r>
          <rPr>
            <b/>
            <sz val="9"/>
            <color indexed="18"/>
            <rFont val="Tahoma"/>
            <family val="2"/>
          </rPr>
          <t>Corelli:</t>
        </r>
        <r>
          <rPr>
            <sz val="9"/>
            <color indexed="18"/>
            <rFont val="Tahoma"/>
            <family val="2"/>
          </rPr>
          <t xml:space="preserve">
Informe aqui o adiconal para horas extras em dias </t>
        </r>
        <r>
          <rPr>
            <b/>
            <sz val="9"/>
            <color indexed="18"/>
            <rFont val="Tahoma"/>
            <family val="2"/>
          </rPr>
          <t>não</t>
        </r>
        <r>
          <rPr>
            <sz val="9"/>
            <color indexed="18"/>
            <rFont val="Tahoma"/>
            <family val="2"/>
          </rPr>
          <t xml:space="preserve"> úteis.</t>
        </r>
      </text>
    </comment>
    <comment ref="H8" authorId="0">
      <text>
        <r>
          <rPr>
            <b/>
            <sz val="9"/>
            <color indexed="18"/>
            <rFont val="Tahoma"/>
            <family val="2"/>
          </rPr>
          <t>Corelli:</t>
        </r>
        <r>
          <rPr>
            <sz val="9"/>
            <color indexed="18"/>
            <rFont val="Tahoma"/>
            <family val="2"/>
          </rPr>
          <t xml:space="preserve">
As horas aqui informadas serão convertidas, na valoração, em horas noturnas (00:52:50)</t>
        </r>
      </text>
    </comment>
    <comment ref="K8" authorId="0">
      <text>
        <r>
          <rPr>
            <b/>
            <sz val="9"/>
            <color indexed="18"/>
            <rFont val="Tahoma"/>
            <family val="2"/>
          </rPr>
          <t>Corelli:</t>
        </r>
        <r>
          <rPr>
            <sz val="9"/>
            <color indexed="18"/>
            <rFont val="Tahoma"/>
            <family val="2"/>
          </rPr>
          <t xml:space="preserve">
As horas aqui informadas serão convertidas, na valoração, em horas noturnas (00:52:50)</t>
        </r>
      </text>
    </comment>
    <comment ref="O7" authorId="0">
      <text>
        <r>
          <rPr>
            <b/>
            <sz val="9"/>
            <color indexed="18"/>
            <rFont val="Tahoma"/>
            <family val="2"/>
          </rPr>
          <t>Corelli:</t>
        </r>
        <r>
          <rPr>
            <sz val="9"/>
            <color indexed="18"/>
            <rFont val="Tahoma"/>
            <family val="2"/>
          </rPr>
          <t xml:space="preserve">
Informe o valor do salário mínimo regional vigente</t>
        </r>
      </text>
    </comment>
  </commentList>
</comments>
</file>

<file path=xl/sharedStrings.xml><?xml version="1.0" encoding="utf-8"?>
<sst xmlns="http://schemas.openxmlformats.org/spreadsheetml/2006/main" count="70" uniqueCount="53">
  <si>
    <t>Valor</t>
  </si>
  <si>
    <t>Folha de Pagamento</t>
  </si>
  <si>
    <t>Mês</t>
  </si>
  <si>
    <t>Funcionário</t>
  </si>
  <si>
    <t>Salário Base</t>
  </si>
  <si>
    <t>Ad. Not.</t>
  </si>
  <si>
    <t>DSR</t>
  </si>
  <si>
    <t>Horas Extras</t>
  </si>
  <si>
    <t>Faltas</t>
  </si>
  <si>
    <t>INSS</t>
  </si>
  <si>
    <t>IRRF</t>
  </si>
  <si>
    <t>Líquido a Pagar</t>
  </si>
  <si>
    <t>João Carlos</t>
  </si>
  <si>
    <t>Pedro Farias</t>
  </si>
  <si>
    <t>Maria do Carmo</t>
  </si>
  <si>
    <t>José Silva</t>
  </si>
  <si>
    <t>Maria Antonieta</t>
  </si>
  <si>
    <t>De</t>
  </si>
  <si>
    <t>Até</t>
  </si>
  <si>
    <t>Departamento</t>
  </si>
  <si>
    <t>Adm</t>
  </si>
  <si>
    <t>Fin</t>
  </si>
  <si>
    <t>Com</t>
  </si>
  <si>
    <t>Dep.</t>
  </si>
  <si>
    <t>Parc. Ded.</t>
  </si>
  <si>
    <t>Alíquota</t>
  </si>
  <si>
    <t>Benefícios</t>
  </si>
  <si>
    <t>Vale Transporte</t>
  </si>
  <si>
    <t>Q.H</t>
  </si>
  <si>
    <t>Quant. Horas mês</t>
  </si>
  <si>
    <t>Dias úteis (CLT/DSR)</t>
  </si>
  <si>
    <t>Fins de semana e feriados</t>
  </si>
  <si>
    <t>Atrasos</t>
  </si>
  <si>
    <t>Valor por dependente</t>
  </si>
  <si>
    <t>Até o fim</t>
  </si>
  <si>
    <t>Total dos Rendimentos</t>
  </si>
  <si>
    <t>Descontos Legais</t>
  </si>
  <si>
    <t>Base de Cálculo</t>
  </si>
  <si>
    <t>Vale Refeição</t>
  </si>
  <si>
    <t>Assistência Médica</t>
  </si>
  <si>
    <t>Adtos.</t>
  </si>
  <si>
    <t>T a b e l a s</t>
  </si>
  <si>
    <t>Sal. Família</t>
  </si>
  <si>
    <t>Insalubridade</t>
  </si>
  <si>
    <t>%</t>
  </si>
  <si>
    <t>www,geraldcorelli.com</t>
  </si>
  <si>
    <t>Horas Normais</t>
  </si>
  <si>
    <t>Horas Noturnas</t>
  </si>
  <si>
    <t>Comissões</t>
  </si>
  <si>
    <t>Rendimentos</t>
  </si>
  <si>
    <t>Salário Família</t>
  </si>
  <si>
    <t>Sal. Fam.</t>
  </si>
  <si>
    <t>h/h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</si>
</sst>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mmm/yyyy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[h]:mm:ss;@"/>
    <numFmt numFmtId="178" formatCode="[h]:mm;@"/>
    <numFmt numFmtId="179" formatCode="0.0%"/>
    <numFmt numFmtId="180" formatCode="&quot;R$ &quot;#,##0.00"/>
  </numFmts>
  <fonts count="65">
    <font>
      <sz val="10"/>
      <name val="Century Gothic"/>
      <family val="0"/>
    </font>
    <font>
      <sz val="8"/>
      <name val="Century Gothic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18"/>
      <name val="Century Gothic"/>
      <family val="2"/>
    </font>
    <font>
      <b/>
      <sz val="10"/>
      <color indexed="18"/>
      <name val="Century Gothic"/>
      <family val="2"/>
    </font>
    <font>
      <sz val="10"/>
      <color indexed="17"/>
      <name val="Century Gothic"/>
      <family val="2"/>
    </font>
    <font>
      <b/>
      <sz val="10"/>
      <color indexed="60"/>
      <name val="Century Gothic"/>
      <family val="2"/>
    </font>
    <font>
      <sz val="10"/>
      <color indexed="60"/>
      <name val="Century Gothic"/>
      <family val="2"/>
    </font>
    <font>
      <b/>
      <sz val="10"/>
      <color indexed="17"/>
      <name val="Century Gothic"/>
      <family val="2"/>
    </font>
    <font>
      <b/>
      <sz val="9"/>
      <color indexed="17"/>
      <name val="Century Gothic"/>
      <family val="2"/>
    </font>
    <font>
      <b/>
      <i/>
      <sz val="18"/>
      <color indexed="44"/>
      <name val="Century Gothic"/>
      <family val="2"/>
    </font>
    <font>
      <b/>
      <i/>
      <sz val="18"/>
      <color indexed="46"/>
      <name val="Century Gothic"/>
      <family val="2"/>
    </font>
    <font>
      <sz val="28"/>
      <color indexed="22"/>
      <name val="Century Gothic"/>
      <family val="2"/>
    </font>
    <font>
      <b/>
      <sz val="14"/>
      <color indexed="22"/>
      <name val="Century Gothic"/>
      <family val="2"/>
    </font>
    <font>
      <sz val="8"/>
      <color indexed="55"/>
      <name val="Century Gothic"/>
      <family val="2"/>
    </font>
    <font>
      <b/>
      <sz val="9"/>
      <color indexed="18"/>
      <name val="Tahoma"/>
      <family val="2"/>
    </font>
    <font>
      <sz val="9"/>
      <color indexed="18"/>
      <name val="Tahoma"/>
      <family val="2"/>
    </font>
    <font>
      <b/>
      <sz val="10"/>
      <color indexed="10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entury Gothic"/>
      <family val="2"/>
    </font>
    <font>
      <b/>
      <sz val="13"/>
      <color indexed="56"/>
      <name val="Century Gothic"/>
      <family val="2"/>
    </font>
    <font>
      <b/>
      <sz val="11"/>
      <color indexed="56"/>
      <name val="Century Gothic"/>
      <family val="2"/>
    </font>
    <font>
      <sz val="10"/>
      <color indexed="20"/>
      <name val="Century Gothic"/>
      <family val="2"/>
    </font>
    <font>
      <sz val="10"/>
      <color indexed="62"/>
      <name val="Century Gothic"/>
      <family val="2"/>
    </font>
    <font>
      <b/>
      <sz val="10"/>
      <color indexed="63"/>
      <name val="Century Gothic"/>
      <family val="2"/>
    </font>
    <font>
      <b/>
      <sz val="10"/>
      <color indexed="52"/>
      <name val="Century Gothic"/>
      <family val="2"/>
    </font>
    <font>
      <sz val="10"/>
      <color indexed="52"/>
      <name val="Century Gothic"/>
      <family val="2"/>
    </font>
    <font>
      <b/>
      <sz val="10"/>
      <color indexed="9"/>
      <name val="Century Gothic"/>
      <family val="2"/>
    </font>
    <font>
      <sz val="10"/>
      <color indexed="10"/>
      <name val="Century Gothic"/>
      <family val="2"/>
    </font>
    <font>
      <i/>
      <sz val="10"/>
      <color indexed="23"/>
      <name val="Century Gothic"/>
      <family val="2"/>
    </font>
    <font>
      <b/>
      <sz val="10"/>
      <color indexed="8"/>
      <name val="Century Gothic"/>
      <family val="2"/>
    </font>
    <font>
      <sz val="10"/>
      <color indexed="9"/>
      <name val="Century Gothic"/>
      <family val="2"/>
    </font>
    <font>
      <sz val="10"/>
      <color indexed="8"/>
      <name val="Century Gothic"/>
      <family val="2"/>
    </font>
    <font>
      <sz val="12"/>
      <color indexed="8"/>
      <name val="Arial"/>
      <family val="2"/>
    </font>
    <font>
      <i/>
      <sz val="20"/>
      <color indexed="17"/>
      <name val="Century Gothic"/>
      <family val="2"/>
    </font>
    <font>
      <i/>
      <sz val="10"/>
      <color indexed="17"/>
      <name val="Century Gothic"/>
      <family val="2"/>
    </font>
    <font>
      <b/>
      <i/>
      <sz val="16"/>
      <color indexed="50"/>
      <name val="Century Gothic"/>
      <family val="2"/>
    </font>
    <font>
      <sz val="10"/>
      <color theme="1"/>
      <name val="Century Gothic"/>
      <family val="2"/>
    </font>
    <font>
      <sz val="10"/>
      <color theme="0"/>
      <name val="Century Gothic"/>
      <family val="2"/>
    </font>
    <font>
      <sz val="10"/>
      <color rgb="FF006100"/>
      <name val="Century Gothic"/>
      <family val="2"/>
    </font>
    <font>
      <b/>
      <sz val="10"/>
      <color rgb="FFFA7D00"/>
      <name val="Century Gothic"/>
      <family val="2"/>
    </font>
    <font>
      <b/>
      <sz val="10"/>
      <color theme="0"/>
      <name val="Century Gothic"/>
      <family val="2"/>
    </font>
    <font>
      <sz val="10"/>
      <color rgb="FFFA7D00"/>
      <name val="Century Gothic"/>
      <family val="2"/>
    </font>
    <font>
      <sz val="10"/>
      <color rgb="FF3F3F76"/>
      <name val="Century Gothic"/>
      <family val="2"/>
    </font>
    <font>
      <sz val="10"/>
      <color rgb="FF9C0006"/>
      <name val="Century Gothic"/>
      <family val="2"/>
    </font>
    <font>
      <sz val="10"/>
      <color rgb="FF9C6500"/>
      <name val="Century Gothic"/>
      <family val="2"/>
    </font>
    <font>
      <b/>
      <sz val="10"/>
      <color rgb="FF3F3F3F"/>
      <name val="Century Gothic"/>
      <family val="2"/>
    </font>
    <font>
      <sz val="10"/>
      <color rgb="FFFF0000"/>
      <name val="Century Gothic"/>
      <family val="2"/>
    </font>
    <font>
      <i/>
      <sz val="10"/>
      <color rgb="FF7F7F7F"/>
      <name val="Century Gothic"/>
      <family val="2"/>
    </font>
    <font>
      <b/>
      <sz val="18"/>
      <color theme="3"/>
      <name val="Cambria"/>
      <family val="2"/>
    </font>
    <font>
      <b/>
      <sz val="15"/>
      <color theme="3"/>
      <name val="Century Gothic"/>
      <family val="2"/>
    </font>
    <font>
      <b/>
      <sz val="13"/>
      <color theme="3"/>
      <name val="Century Gothic"/>
      <family val="2"/>
    </font>
    <font>
      <b/>
      <sz val="11"/>
      <color theme="3"/>
      <name val="Century Gothic"/>
      <family val="2"/>
    </font>
    <font>
      <b/>
      <sz val="10"/>
      <color theme="1"/>
      <name val="Century Gothic"/>
      <family val="2"/>
    </font>
    <font>
      <i/>
      <sz val="20"/>
      <color rgb="FF006600"/>
      <name val="Century Gothic"/>
      <family val="2"/>
    </font>
    <font>
      <sz val="10"/>
      <color rgb="FF006600"/>
      <name val="Century Gothic"/>
      <family val="2"/>
    </font>
    <font>
      <b/>
      <sz val="10"/>
      <color rgb="FF006600"/>
      <name val="Century Gothic"/>
      <family val="2"/>
    </font>
    <font>
      <i/>
      <sz val="10"/>
      <color rgb="FF006600"/>
      <name val="Century Gothic"/>
      <family val="2"/>
    </font>
    <font>
      <b/>
      <i/>
      <sz val="16"/>
      <color rgb="FF92D050"/>
      <name val="Century Gothic"/>
      <family val="2"/>
    </font>
    <font>
      <b/>
      <sz val="10"/>
      <color rgb="FF000099"/>
      <name val="Century Gothic"/>
      <family val="2"/>
    </font>
    <font>
      <sz val="10"/>
      <color rgb="FF000099"/>
      <name val="Century Gothic"/>
      <family val="2"/>
    </font>
    <font>
      <b/>
      <sz val="10"/>
      <color rgb="FF993300"/>
      <name val="Century Gothic"/>
      <family val="2"/>
    </font>
    <font>
      <sz val="10"/>
      <color rgb="FF993300"/>
      <name val="Century Gothic"/>
      <family val="2"/>
    </font>
    <font>
      <b/>
      <sz val="8"/>
      <name val="Century Gothic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27"/>
      </patternFill>
    </fill>
    <fill>
      <patternFill patternType="darkGray">
        <fgColor indexed="9"/>
        <bgColor indexed="42"/>
      </patternFill>
    </fill>
    <fill>
      <patternFill patternType="mediumGray">
        <fgColor indexed="9"/>
        <bgColor indexed="42"/>
      </patternFill>
    </fill>
    <fill>
      <patternFill patternType="lightGray">
        <fgColor indexed="9"/>
        <bgColor indexed="42"/>
      </patternFill>
    </fill>
    <fill>
      <patternFill patternType="gray125">
        <fgColor indexed="9"/>
        <bgColor indexed="42"/>
      </patternFill>
    </fill>
    <fill>
      <patternFill patternType="gray0625">
        <fgColor indexed="9"/>
        <bgColor indexed="42"/>
      </patternFill>
    </fill>
    <fill>
      <patternFill patternType="lightGray">
        <fgColor indexed="9"/>
        <bgColor indexed="27"/>
      </patternFill>
    </fill>
    <fill>
      <patternFill patternType="mediumGray">
        <fgColor indexed="9"/>
        <bgColor indexed="9"/>
      </patternFill>
    </fill>
    <fill>
      <patternFill patternType="mediumGray">
        <fgColor indexed="9"/>
        <bgColor indexed="31"/>
      </patternFill>
    </fill>
    <fill>
      <patternFill patternType="darkDown">
        <fgColor indexed="9"/>
        <bgColor indexed="26"/>
      </patternFill>
    </fill>
    <fill>
      <patternFill patternType="darkGray">
        <fgColor indexed="9"/>
        <bgColor indexed="26"/>
      </patternFill>
    </fill>
    <fill>
      <patternFill patternType="lightGray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mediumGray">
        <fgColor theme="0"/>
        <bgColor rgb="FFFFFFCC"/>
      </patternFill>
    </fill>
    <fill>
      <patternFill patternType="mediumGray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darkGray">
        <fgColor indexed="9"/>
        <bgColor rgb="FFCCFFCC"/>
      </patternFill>
    </fill>
    <fill>
      <patternFill patternType="darkGray">
        <fgColor theme="0"/>
        <bgColor rgb="FFFFFFCC"/>
      </patternFill>
    </fill>
    <fill>
      <patternFill patternType="gray125">
        <fgColor indexed="9"/>
        <bgColor indexed="27"/>
      </patternFill>
    </fill>
    <fill>
      <patternFill patternType="gray0625">
        <fgColor indexed="9"/>
        <bgColor indexed="27"/>
      </patternFill>
    </fill>
    <fill>
      <patternFill patternType="darkGray">
        <fgColor indexed="9"/>
        <bgColor indexed="27"/>
      </patternFill>
    </fill>
    <fill>
      <patternFill patternType="darkGray">
        <fgColor theme="0"/>
        <bgColor rgb="FFCCECFF"/>
      </patternFill>
    </fill>
    <fill>
      <patternFill patternType="solid">
        <fgColor indexed="42"/>
        <bgColor indexed="64"/>
      </patternFill>
    </fill>
    <fill>
      <patternFill patternType="darkGray">
        <fgColor indexed="9"/>
        <bgColor rgb="FFFFFFCC"/>
      </patternFill>
    </fill>
    <fill>
      <patternFill patternType="mediumGray">
        <fgColor indexed="9"/>
        <bgColor rgb="FFFFFFCC"/>
      </patternFill>
    </fill>
    <fill>
      <patternFill patternType="gray125">
        <fgColor indexed="9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9"/>
      </left>
      <right style="hair">
        <color indexed="9"/>
      </right>
      <top>
        <color indexed="63"/>
      </top>
      <bottom style="hair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9"/>
      </bottom>
    </border>
    <border>
      <left style="thin">
        <color indexed="8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indexed="8"/>
      </left>
      <right>
        <color indexed="63"/>
      </right>
      <top style="hair">
        <color indexed="9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dashed">
        <color indexed="22"/>
      </right>
      <top style="medium">
        <color indexed="63"/>
      </top>
      <bottom style="dotted">
        <color indexed="22"/>
      </bottom>
    </border>
    <border>
      <left style="medium">
        <color indexed="63"/>
      </left>
      <right style="dashed">
        <color indexed="22"/>
      </right>
      <top style="dotted">
        <color indexed="22"/>
      </top>
      <bottom style="dotted">
        <color indexed="22"/>
      </bottom>
    </border>
    <border>
      <left style="medium">
        <color indexed="63"/>
      </left>
      <right style="dashed">
        <color indexed="22"/>
      </right>
      <top style="dotted">
        <color indexed="22"/>
      </top>
      <bottom style="medium">
        <color indexed="22"/>
      </bottom>
    </border>
    <border>
      <left style="thin">
        <color indexed="9"/>
      </left>
      <right style="thin">
        <color indexed="9"/>
      </right>
      <top>
        <color indexed="63"/>
      </top>
      <bottom style="hair">
        <color indexed="22"/>
      </bottom>
    </border>
    <border>
      <left style="thin">
        <color indexed="22"/>
      </left>
      <right style="thin">
        <color indexed="9"/>
      </right>
      <top>
        <color indexed="63"/>
      </top>
      <bottom style="hair">
        <color indexed="22"/>
      </bottom>
    </border>
    <border>
      <left style="hair">
        <color indexed="9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 style="dashed">
        <color indexed="22"/>
      </left>
      <right style="dashed">
        <color indexed="22"/>
      </right>
      <top style="dotted">
        <color indexed="22"/>
      </top>
      <bottom style="medium">
        <color indexed="22"/>
      </bottom>
    </border>
    <border>
      <left style="dashed">
        <color indexed="22"/>
      </left>
      <right style="dashed">
        <color indexed="22"/>
      </right>
      <top style="medium">
        <color indexed="63"/>
      </top>
      <bottom style="dotted">
        <color indexed="22"/>
      </bottom>
    </border>
    <border>
      <left style="dashed">
        <color indexed="22"/>
      </left>
      <right style="dashed">
        <color indexed="22"/>
      </right>
      <top style="dotted">
        <color indexed="22"/>
      </top>
      <bottom style="dotted">
        <color indexed="22"/>
      </bottom>
    </border>
    <border>
      <left style="dashed">
        <color indexed="22"/>
      </left>
      <right style="medium">
        <color indexed="22"/>
      </right>
      <top style="medium">
        <color indexed="63"/>
      </top>
      <bottom style="dotted">
        <color indexed="22"/>
      </bottom>
    </border>
    <border>
      <left style="dashed">
        <color indexed="22"/>
      </left>
      <right style="medium">
        <color indexed="22"/>
      </right>
      <top style="dotted">
        <color indexed="22"/>
      </top>
      <bottom style="dotted">
        <color indexed="22"/>
      </bottom>
    </border>
    <border>
      <left style="dashed">
        <color indexed="22"/>
      </left>
      <right style="medium">
        <color indexed="22"/>
      </right>
      <top style="dotted">
        <color indexed="22"/>
      </top>
      <bottom style="medium">
        <color indexed="22"/>
      </bottom>
    </border>
    <border>
      <left style="medium">
        <color indexed="63"/>
      </left>
      <right style="medium">
        <color indexed="22"/>
      </right>
      <top style="medium">
        <color indexed="63"/>
      </top>
      <bottom style="medium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9"/>
      </bottom>
    </border>
    <border>
      <left>
        <color indexed="63"/>
      </left>
      <right style="thin">
        <color indexed="8"/>
      </right>
      <top style="hair">
        <color indexed="9"/>
      </top>
      <bottom style="hair">
        <color indexed="9"/>
      </bottom>
    </border>
    <border>
      <left>
        <color indexed="63"/>
      </left>
      <right style="thin">
        <color indexed="8"/>
      </right>
      <top style="hair">
        <color indexed="9"/>
      </top>
      <bottom style="thin">
        <color indexed="8"/>
      </bottom>
    </border>
    <border>
      <left style="hair">
        <color indexed="9"/>
      </left>
      <right style="hair">
        <color indexed="9"/>
      </right>
      <top style="hair">
        <color indexed="22"/>
      </top>
      <bottom style="hair">
        <color indexed="22"/>
      </bottom>
    </border>
    <border>
      <left style="thin">
        <color indexed="9"/>
      </left>
      <right style="thin">
        <color indexed="9"/>
      </right>
      <top style="hair">
        <color indexed="22"/>
      </top>
      <bottom style="hair">
        <color indexed="22"/>
      </bottom>
    </border>
    <border>
      <left style="thin">
        <color indexed="22"/>
      </left>
      <right style="thin">
        <color indexed="9"/>
      </right>
      <top style="hair">
        <color indexed="22"/>
      </top>
      <bottom style="hair">
        <color indexed="22"/>
      </bottom>
    </border>
    <border>
      <left style="thin">
        <color indexed="9"/>
      </left>
      <right style="thin">
        <color indexed="22"/>
      </right>
      <top style="hair">
        <color indexed="22"/>
      </top>
      <bottom style="hair">
        <color indexed="22"/>
      </bottom>
    </border>
    <border>
      <left style="hair">
        <color indexed="9"/>
      </left>
      <right>
        <color indexed="63"/>
      </right>
      <top style="hair">
        <color indexed="22"/>
      </top>
      <bottom style="hair">
        <color indexed="22"/>
      </bottom>
    </border>
    <border>
      <left style="hair">
        <color indexed="9"/>
      </left>
      <right>
        <color indexed="63"/>
      </right>
      <top style="hair">
        <color indexed="22"/>
      </top>
      <bottom style="thin">
        <color indexed="8"/>
      </bottom>
    </border>
    <border>
      <left style="thin">
        <color indexed="9"/>
      </left>
      <right style="thin">
        <color indexed="22"/>
      </right>
      <top>
        <color indexed="63"/>
      </top>
      <bottom style="hair">
        <color indexed="22"/>
      </bottom>
    </border>
    <border>
      <left style="hair">
        <color indexed="9"/>
      </left>
      <right>
        <color indexed="63"/>
      </right>
      <top>
        <color indexed="63"/>
      </top>
      <bottom style="hair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8"/>
      </top>
      <bottom style="thin">
        <color indexed="22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theme="0" tint="-0.4999699890613556"/>
      </left>
      <right style="hair">
        <color indexed="9"/>
      </right>
      <top style="thin">
        <color indexed="8"/>
      </top>
      <bottom>
        <color indexed="63"/>
      </bottom>
    </border>
    <border>
      <left style="thin">
        <color theme="0" tint="-0.4999699890613556"/>
      </left>
      <right style="hair">
        <color indexed="9"/>
      </right>
      <top>
        <color indexed="63"/>
      </top>
      <bottom style="hair">
        <color indexed="22"/>
      </bottom>
    </border>
    <border>
      <left style="thin">
        <color theme="0" tint="-0.4999699890613556"/>
      </left>
      <right style="hair">
        <color indexed="9"/>
      </right>
      <top style="hair">
        <color indexed="22"/>
      </top>
      <bottom style="hair">
        <color indexed="22"/>
      </bottom>
    </border>
    <border>
      <left style="thin">
        <color theme="0" tint="-0.4999699890613556"/>
      </left>
      <right style="hair">
        <color indexed="9"/>
      </right>
      <top style="hair">
        <color indexed="22"/>
      </top>
      <bottom style="thin">
        <color indexed="8"/>
      </bottom>
    </border>
    <border>
      <left style="thin">
        <color theme="0" tint="-0.4999699890613556"/>
      </left>
      <right style="hair">
        <color indexed="9"/>
      </right>
      <top style="thin">
        <color theme="0" tint="-0.4999699890613556"/>
      </top>
      <bottom>
        <color indexed="63"/>
      </bottom>
    </border>
    <border>
      <left style="hair">
        <color indexed="9"/>
      </left>
      <right style="hair">
        <color indexed="9"/>
      </right>
      <top style="thin">
        <color theme="0" tint="-0.4999699890613556"/>
      </top>
      <bottom>
        <color indexed="63"/>
      </bottom>
    </border>
    <border>
      <left style="hair">
        <color indexed="9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 style="hair">
        <color indexed="22"/>
      </bottom>
    </border>
    <border>
      <left>
        <color indexed="63"/>
      </left>
      <right style="thin">
        <color theme="0" tint="-0.4999699890613556"/>
      </right>
      <top style="hair">
        <color indexed="22"/>
      </top>
      <bottom style="hair">
        <color indexed="22"/>
      </bottom>
    </border>
    <border>
      <left style="thin">
        <color theme="0" tint="-0.4999699890613556"/>
      </left>
      <right style="hair">
        <color indexed="9"/>
      </right>
      <top style="hair">
        <color indexed="22"/>
      </top>
      <bottom style="thin">
        <color theme="0" tint="-0.4999699890613556"/>
      </bottom>
    </border>
    <border>
      <left style="hair">
        <color indexed="9"/>
      </left>
      <right style="hair">
        <color indexed="9"/>
      </right>
      <top style="hair">
        <color indexed="22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hair">
        <color indexed="22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hair">
        <color indexed="22"/>
      </bottom>
    </border>
    <border>
      <left style="thin">
        <color theme="0" tint="-0.4999699890613556"/>
      </left>
      <right style="thin">
        <color theme="0" tint="-0.4999699890613556"/>
      </right>
      <top style="hair">
        <color indexed="22"/>
      </top>
      <bottom style="hair">
        <color indexed="22"/>
      </bottom>
    </border>
    <border>
      <left style="thin">
        <color theme="0" tint="-0.4999699890613556"/>
      </left>
      <right style="thin">
        <color theme="0" tint="-0.4999699890613556"/>
      </right>
      <top style="hair">
        <color indexed="22"/>
      </top>
      <bottom style="thin">
        <color theme="0" tint="-0.4999699890613556"/>
      </bottom>
    </border>
    <border>
      <left style="hair">
        <color indexed="9"/>
      </left>
      <right style="thin">
        <color theme="0" tint="-0.4999699890613556"/>
      </right>
      <top>
        <color indexed="63"/>
      </top>
      <bottom style="hair">
        <color indexed="22"/>
      </bottom>
    </border>
    <border>
      <left style="hair">
        <color indexed="9"/>
      </left>
      <right style="thin">
        <color theme="0" tint="-0.4999699890613556"/>
      </right>
      <top style="hair">
        <color indexed="22"/>
      </top>
      <bottom style="hair">
        <color indexed="22"/>
      </bottom>
    </border>
    <border>
      <left style="hair">
        <color indexed="9"/>
      </left>
      <right style="thin">
        <color theme="0" tint="-0.4999699890613556"/>
      </right>
      <top style="hair">
        <color indexed="22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hair">
        <color indexed="22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dotted">
        <color indexed="22"/>
      </right>
      <top style="dotted">
        <color indexed="22"/>
      </top>
      <bottom style="dotted">
        <color indexed="22"/>
      </bottom>
    </border>
    <border>
      <left style="dotted">
        <color indexed="22"/>
      </left>
      <right style="thin">
        <color theme="0" tint="-0.4999699890613556"/>
      </right>
      <top style="dotted">
        <color indexed="22"/>
      </top>
      <bottom style="dotted">
        <color indexed="22"/>
      </bottom>
    </border>
    <border>
      <left style="thin">
        <color theme="0" tint="-0.4999699890613556"/>
      </left>
      <right>
        <color indexed="63"/>
      </right>
      <top>
        <color indexed="63"/>
      </top>
      <bottom style="hair">
        <color indexed="22"/>
      </bottom>
    </border>
    <border>
      <left style="thin">
        <color theme="0" tint="-0.4999699890613556"/>
      </left>
      <right>
        <color indexed="63"/>
      </right>
      <top style="hair">
        <color indexed="22"/>
      </top>
      <bottom style="hair">
        <color indexed="22"/>
      </bottom>
    </border>
    <border>
      <left style="thin">
        <color theme="0" tint="-0.4999699890613556"/>
      </left>
      <right>
        <color indexed="63"/>
      </right>
      <top style="hair">
        <color indexed="22"/>
      </top>
      <bottom style="thin">
        <color theme="0" tint="-0.4999699890613556"/>
      </bottom>
    </border>
    <border>
      <left>
        <color indexed="63"/>
      </left>
      <right style="hair">
        <color indexed="9"/>
      </right>
      <top style="thin">
        <color theme="0" tint="-0.4999699890613556"/>
      </top>
      <bottom>
        <color indexed="63"/>
      </bottom>
    </border>
    <border>
      <left style="hair">
        <color indexed="9"/>
      </left>
      <right>
        <color indexed="63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thin">
        <color indexed="9"/>
      </right>
      <top>
        <color indexed="63"/>
      </top>
      <bottom style="hair">
        <color indexed="22"/>
      </bottom>
    </border>
    <border>
      <left style="thin">
        <color indexed="9"/>
      </left>
      <right style="thin">
        <color theme="0" tint="-0.4999699890613556"/>
      </right>
      <top>
        <color indexed="63"/>
      </top>
      <bottom style="hair">
        <color indexed="22"/>
      </bottom>
    </border>
    <border>
      <left style="thin">
        <color theme="0" tint="-0.4999699890613556"/>
      </left>
      <right style="thin">
        <color indexed="9"/>
      </right>
      <top style="hair">
        <color indexed="22"/>
      </top>
      <bottom style="hair">
        <color indexed="22"/>
      </bottom>
    </border>
    <border>
      <left style="thin">
        <color indexed="9"/>
      </left>
      <right style="thin">
        <color theme="0" tint="-0.4999699890613556"/>
      </right>
      <top style="hair">
        <color indexed="22"/>
      </top>
      <bottom style="hair">
        <color indexed="22"/>
      </bottom>
    </border>
    <border>
      <left style="thin">
        <color theme="0" tint="-0.4999699890613556"/>
      </left>
      <right style="thin">
        <color indexed="9"/>
      </right>
      <top style="hair">
        <color indexed="22"/>
      </top>
      <bottom style="thin">
        <color theme="0" tint="-0.4999699890613556"/>
      </bottom>
    </border>
    <border>
      <left style="thin">
        <color indexed="9"/>
      </left>
      <right style="thin">
        <color indexed="9"/>
      </right>
      <top style="hair">
        <color indexed="22"/>
      </top>
      <bottom style="thin">
        <color theme="0" tint="-0.4999699890613556"/>
      </bottom>
    </border>
    <border>
      <left style="thin">
        <color indexed="9"/>
      </left>
      <right style="thin">
        <color indexed="22"/>
      </right>
      <top style="hair">
        <color indexed="22"/>
      </top>
      <bottom style="thin">
        <color theme="0" tint="-0.4999699890613556"/>
      </bottom>
    </border>
    <border>
      <left style="thin">
        <color indexed="22"/>
      </left>
      <right style="thin">
        <color indexed="9"/>
      </right>
      <top style="hair">
        <color indexed="22"/>
      </top>
      <bottom style="thin">
        <color theme="0" tint="-0.4999699890613556"/>
      </bottom>
    </border>
    <border>
      <left style="thin">
        <color indexed="9"/>
      </left>
      <right style="thin">
        <color theme="0" tint="-0.4999699890613556"/>
      </right>
      <top style="hair">
        <color indexed="22"/>
      </top>
      <bottom style="thin">
        <color theme="0" tint="-0.4999699890613556"/>
      </bottom>
    </border>
    <border>
      <left style="thin">
        <color theme="0" tint="-0.4999699890613556"/>
      </left>
      <right style="hair">
        <color indexed="9"/>
      </right>
      <top style="thin">
        <color theme="0" tint="-0.4999699890613556"/>
      </top>
      <bottom style="hair">
        <color indexed="22"/>
      </bottom>
    </border>
    <border>
      <left style="hair">
        <color indexed="9"/>
      </left>
      <right style="hair">
        <color indexed="9"/>
      </right>
      <top style="thin">
        <color theme="0" tint="-0.4999699890613556"/>
      </top>
      <bottom style="hair">
        <color indexed="22"/>
      </bottom>
    </border>
    <border>
      <left style="hair">
        <color indexed="9"/>
      </left>
      <right style="thin">
        <color theme="0" tint="-0.4999699890613556"/>
      </right>
      <top style="thin">
        <color theme="0" tint="-0.4999699890613556"/>
      </top>
      <bottom style="hair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right"/>
    </xf>
    <xf numFmtId="0" fontId="6" fillId="35" borderId="12" xfId="0" applyFont="1" applyFill="1" applyBorder="1" applyAlignment="1">
      <alignment horizontal="right"/>
    </xf>
    <xf numFmtId="0" fontId="6" fillId="36" borderId="12" xfId="0" applyFont="1" applyFill="1" applyBorder="1" applyAlignment="1">
      <alignment horizontal="right"/>
    </xf>
    <xf numFmtId="0" fontId="6" fillId="37" borderId="13" xfId="0" applyFont="1" applyFill="1" applyBorder="1" applyAlignment="1">
      <alignment horizontal="right"/>
    </xf>
    <xf numFmtId="0" fontId="10" fillId="38" borderId="10" xfId="0" applyFont="1" applyFill="1" applyBorder="1" applyAlignment="1">
      <alignment horizontal="center" vertical="center" wrapText="1"/>
    </xf>
    <xf numFmtId="0" fontId="4" fillId="39" borderId="14" xfId="0" applyFont="1" applyFill="1" applyBorder="1" applyAlignment="1">
      <alignment/>
    </xf>
    <xf numFmtId="0" fontId="0" fillId="39" borderId="15" xfId="0" applyFill="1" applyBorder="1" applyAlignment="1">
      <alignment/>
    </xf>
    <xf numFmtId="0" fontId="5" fillId="39" borderId="0" xfId="0" applyFont="1" applyFill="1" applyBorder="1" applyAlignment="1">
      <alignment horizontal="center"/>
    </xf>
    <xf numFmtId="0" fontId="4" fillId="39" borderId="0" xfId="0" applyFont="1" applyFill="1" applyBorder="1" applyAlignment="1">
      <alignment/>
    </xf>
    <xf numFmtId="0" fontId="0" fillId="39" borderId="16" xfId="0" applyFill="1" applyBorder="1" applyAlignment="1">
      <alignment/>
    </xf>
    <xf numFmtId="0" fontId="4" fillId="39" borderId="17" xfId="0" applyFont="1" applyFill="1" applyBorder="1" applyAlignment="1">
      <alignment/>
    </xf>
    <xf numFmtId="0" fontId="0" fillId="39" borderId="18" xfId="0" applyFill="1" applyBorder="1" applyAlignment="1">
      <alignment/>
    </xf>
    <xf numFmtId="0" fontId="0" fillId="39" borderId="19" xfId="0" applyFill="1" applyBorder="1" applyAlignment="1">
      <alignment/>
    </xf>
    <xf numFmtId="0" fontId="0" fillId="39" borderId="20" xfId="0" applyFill="1" applyBorder="1" applyAlignment="1">
      <alignment/>
    </xf>
    <xf numFmtId="0" fontId="4" fillId="40" borderId="0" xfId="0" applyFont="1" applyFill="1" applyAlignment="1">
      <alignment/>
    </xf>
    <xf numFmtId="170" fontId="4" fillId="40" borderId="21" xfId="45" applyFont="1" applyFill="1" applyBorder="1" applyAlignment="1">
      <alignment/>
    </xf>
    <xf numFmtId="170" fontId="4" fillId="40" borderId="22" xfId="45" applyFont="1" applyFill="1" applyBorder="1" applyAlignment="1">
      <alignment/>
    </xf>
    <xf numFmtId="170" fontId="4" fillId="40" borderId="23" xfId="45" applyFont="1" applyFill="1" applyBorder="1" applyAlignment="1">
      <alignment/>
    </xf>
    <xf numFmtId="0" fontId="4" fillId="41" borderId="14" xfId="0" applyFont="1" applyFill="1" applyBorder="1" applyAlignment="1">
      <alignment/>
    </xf>
    <xf numFmtId="0" fontId="4" fillId="41" borderId="15" xfId="0" applyFont="1" applyFill="1" applyBorder="1" applyAlignment="1">
      <alignment/>
    </xf>
    <xf numFmtId="0" fontId="5" fillId="41" borderId="0" xfId="0" applyFont="1" applyFill="1" applyBorder="1" applyAlignment="1">
      <alignment horizontal="center"/>
    </xf>
    <xf numFmtId="0" fontId="4" fillId="41" borderId="0" xfId="0" applyFont="1" applyFill="1" applyBorder="1" applyAlignment="1">
      <alignment/>
    </xf>
    <xf numFmtId="0" fontId="4" fillId="41" borderId="16" xfId="0" applyFont="1" applyFill="1" applyBorder="1" applyAlignment="1">
      <alignment/>
    </xf>
    <xf numFmtId="0" fontId="4" fillId="41" borderId="17" xfId="0" applyFont="1" applyFill="1" applyBorder="1" applyAlignment="1">
      <alignment/>
    </xf>
    <xf numFmtId="0" fontId="4" fillId="41" borderId="18" xfId="0" applyFont="1" applyFill="1" applyBorder="1" applyAlignment="1">
      <alignment/>
    </xf>
    <xf numFmtId="0" fontId="4" fillId="41" borderId="19" xfId="0" applyFont="1" applyFill="1" applyBorder="1" applyAlignment="1">
      <alignment/>
    </xf>
    <xf numFmtId="0" fontId="4" fillId="41" borderId="20" xfId="0" applyFont="1" applyFill="1" applyBorder="1" applyAlignment="1">
      <alignment/>
    </xf>
    <xf numFmtId="0" fontId="15" fillId="0" borderId="0" xfId="0" applyFont="1" applyAlignment="1">
      <alignment/>
    </xf>
    <xf numFmtId="0" fontId="7" fillId="42" borderId="24" xfId="0" applyFont="1" applyFill="1" applyBorder="1" applyAlignment="1">
      <alignment horizontal="center" vertical="center" wrapText="1"/>
    </xf>
    <xf numFmtId="0" fontId="7" fillId="43" borderId="2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7" fillId="44" borderId="26" xfId="0" applyFont="1" applyFill="1" applyBorder="1" applyAlignment="1">
      <alignment horizontal="center"/>
    </xf>
    <xf numFmtId="0" fontId="13" fillId="0" borderId="0" xfId="0" applyFont="1" applyAlignment="1">
      <alignment horizontal="center" vertical="center" textRotation="90"/>
    </xf>
    <xf numFmtId="0" fontId="11" fillId="39" borderId="27" xfId="0" applyFont="1" applyFill="1" applyBorder="1" applyAlignment="1">
      <alignment horizontal="center" vertical="center"/>
    </xf>
    <xf numFmtId="0" fontId="11" fillId="39" borderId="17" xfId="0" applyFont="1" applyFill="1" applyBorder="1" applyAlignment="1">
      <alignment horizontal="center" vertical="center"/>
    </xf>
    <xf numFmtId="0" fontId="12" fillId="41" borderId="27" xfId="0" applyFont="1" applyFill="1" applyBorder="1" applyAlignment="1">
      <alignment horizontal="center" vertical="center"/>
    </xf>
    <xf numFmtId="0" fontId="12" fillId="41" borderId="17" xfId="0" applyFont="1" applyFill="1" applyBorder="1" applyAlignment="1">
      <alignment horizontal="center" vertical="center"/>
    </xf>
    <xf numFmtId="0" fontId="5" fillId="41" borderId="0" xfId="0" applyFont="1" applyFill="1" applyBorder="1" applyAlignment="1">
      <alignment horizontal="left"/>
    </xf>
    <xf numFmtId="0" fontId="5" fillId="39" borderId="0" xfId="0" applyFont="1" applyFill="1" applyBorder="1" applyAlignment="1">
      <alignment horizontal="left"/>
    </xf>
    <xf numFmtId="170" fontId="4" fillId="45" borderId="21" xfId="45" applyFont="1" applyFill="1" applyBorder="1" applyAlignment="1" applyProtection="1">
      <alignment/>
      <protection/>
    </xf>
    <xf numFmtId="170" fontId="4" fillId="45" borderId="22" xfId="45" applyFont="1" applyFill="1" applyBorder="1" applyAlignment="1" applyProtection="1">
      <alignment/>
      <protection/>
    </xf>
    <xf numFmtId="170" fontId="4" fillId="45" borderId="23" xfId="45" applyFont="1" applyFill="1" applyBorder="1" applyAlignment="1" applyProtection="1">
      <alignment/>
      <protection/>
    </xf>
    <xf numFmtId="170" fontId="4" fillId="45" borderId="28" xfId="45" applyFont="1" applyFill="1" applyBorder="1" applyAlignment="1" applyProtection="1">
      <alignment/>
      <protection/>
    </xf>
    <xf numFmtId="170" fontId="4" fillId="46" borderId="29" xfId="45" applyFont="1" applyFill="1" applyBorder="1" applyAlignment="1" applyProtection="1">
      <alignment/>
      <protection locked="0"/>
    </xf>
    <xf numFmtId="179" fontId="4" fillId="46" borderId="29" xfId="49" applyNumberFormat="1" applyFont="1" applyFill="1" applyBorder="1" applyAlignment="1" applyProtection="1">
      <alignment horizontal="center"/>
      <protection locked="0"/>
    </xf>
    <xf numFmtId="170" fontId="4" fillId="46" borderId="30" xfId="45" applyFont="1" applyFill="1" applyBorder="1" applyAlignment="1" applyProtection="1">
      <alignment/>
      <protection locked="0"/>
    </xf>
    <xf numFmtId="179" fontId="4" fillId="46" borderId="30" xfId="49" applyNumberFormat="1" applyFont="1" applyFill="1" applyBorder="1" applyAlignment="1" applyProtection="1">
      <alignment horizontal="center"/>
      <protection locked="0"/>
    </xf>
    <xf numFmtId="170" fontId="4" fillId="46" borderId="31" xfId="45" applyFont="1" applyFill="1" applyBorder="1" applyAlignment="1" applyProtection="1">
      <alignment horizontal="center"/>
      <protection locked="0"/>
    </xf>
    <xf numFmtId="170" fontId="4" fillId="46" borderId="32" xfId="45" applyFont="1" applyFill="1" applyBorder="1" applyAlignment="1" applyProtection="1">
      <alignment/>
      <protection locked="0"/>
    </xf>
    <xf numFmtId="170" fontId="4" fillId="46" borderId="33" xfId="45" applyFont="1" applyFill="1" applyBorder="1" applyAlignment="1" applyProtection="1">
      <alignment/>
      <protection locked="0"/>
    </xf>
    <xf numFmtId="179" fontId="4" fillId="46" borderId="28" xfId="49" applyNumberFormat="1" applyFont="1" applyFill="1" applyBorder="1" applyAlignment="1" applyProtection="1">
      <alignment horizontal="center"/>
      <protection locked="0"/>
    </xf>
    <xf numFmtId="170" fontId="4" fillId="46" borderId="34" xfId="45" applyFont="1" applyFill="1" applyBorder="1" applyAlignment="1" applyProtection="1">
      <alignment/>
      <protection locked="0"/>
    </xf>
    <xf numFmtId="179" fontId="4" fillId="46" borderId="31" xfId="49" applyNumberFormat="1" applyFont="1" applyFill="1" applyBorder="1" applyAlignment="1" applyProtection="1">
      <alignment horizontal="center"/>
      <protection locked="0"/>
    </xf>
    <xf numFmtId="179" fontId="4" fillId="46" borderId="32" xfId="49" applyNumberFormat="1" applyFont="1" applyFill="1" applyBorder="1" applyAlignment="1" applyProtection="1">
      <alignment horizontal="center"/>
      <protection locked="0"/>
    </xf>
    <xf numFmtId="170" fontId="4" fillId="46" borderId="28" xfId="45" applyFont="1" applyFill="1" applyBorder="1" applyAlignment="1" applyProtection="1">
      <alignment/>
      <protection locked="0"/>
    </xf>
    <xf numFmtId="179" fontId="4" fillId="46" borderId="33" xfId="49" applyNumberFormat="1" applyFont="1" applyFill="1" applyBorder="1" applyAlignment="1" applyProtection="1">
      <alignment horizontal="center"/>
      <protection locked="0"/>
    </xf>
    <xf numFmtId="17" fontId="6" fillId="34" borderId="35" xfId="0" applyNumberFormat="1" applyFont="1" applyFill="1" applyBorder="1" applyAlignment="1" applyProtection="1">
      <alignment horizontal="center"/>
      <protection locked="0"/>
    </xf>
    <xf numFmtId="0" fontId="6" fillId="35" borderId="36" xfId="0" applyFont="1" applyFill="1" applyBorder="1" applyAlignment="1" applyProtection="1">
      <alignment horizontal="center"/>
      <protection locked="0"/>
    </xf>
    <xf numFmtId="0" fontId="6" fillId="36" borderId="36" xfId="0" applyFont="1" applyFill="1" applyBorder="1" applyAlignment="1" applyProtection="1">
      <alignment horizontal="center"/>
      <protection locked="0"/>
    </xf>
    <xf numFmtId="0" fontId="6" fillId="37" borderId="37" xfId="0" applyFont="1" applyFill="1" applyBorder="1" applyAlignment="1" applyProtection="1">
      <alignment horizontal="center"/>
      <protection locked="0"/>
    </xf>
    <xf numFmtId="0" fontId="4" fillId="33" borderId="38" xfId="0" applyFont="1" applyFill="1" applyBorder="1" applyAlignment="1" applyProtection="1">
      <alignment/>
      <protection locked="0"/>
    </xf>
    <xf numFmtId="0" fontId="4" fillId="39" borderId="38" xfId="0" applyFont="1" applyFill="1" applyBorder="1" applyAlignment="1" applyProtection="1">
      <alignment horizontal="center"/>
      <protection locked="0"/>
    </xf>
    <xf numFmtId="178" fontId="8" fillId="42" borderId="39" xfId="0" applyNumberFormat="1" applyFont="1" applyFill="1" applyBorder="1" applyAlignment="1" applyProtection="1">
      <alignment horizontal="center"/>
      <protection locked="0"/>
    </xf>
    <xf numFmtId="178" fontId="8" fillId="43" borderId="40" xfId="0" applyNumberFormat="1" applyFont="1" applyFill="1" applyBorder="1" applyAlignment="1" applyProtection="1">
      <alignment horizontal="center"/>
      <protection locked="0"/>
    </xf>
    <xf numFmtId="0" fontId="4" fillId="33" borderId="38" xfId="0" applyFont="1" applyFill="1" applyBorder="1" applyAlignment="1" applyProtection="1">
      <alignment horizontal="center"/>
      <protection locked="0"/>
    </xf>
    <xf numFmtId="170" fontId="8" fillId="44" borderId="41" xfId="0" applyNumberFormat="1" applyFont="1" applyFill="1" applyBorder="1" applyAlignment="1" applyProtection="1">
      <alignment/>
      <protection/>
    </xf>
    <xf numFmtId="170" fontId="8" fillId="47" borderId="42" xfId="0" applyNumberFormat="1" applyFont="1" applyFill="1" applyBorder="1" applyAlignment="1" applyProtection="1">
      <alignment/>
      <protection/>
    </xf>
    <xf numFmtId="170" fontId="6" fillId="38" borderId="38" xfId="45" applyFont="1" applyFill="1" applyBorder="1" applyAlignment="1" applyProtection="1">
      <alignment/>
      <protection/>
    </xf>
    <xf numFmtId="170" fontId="8" fillId="47" borderId="43" xfId="0" applyNumberFormat="1" applyFont="1" applyFill="1" applyBorder="1" applyAlignment="1" applyProtection="1">
      <alignment/>
      <protection/>
    </xf>
    <xf numFmtId="9" fontId="18" fillId="44" borderId="44" xfId="0" applyNumberFormat="1" applyFont="1" applyFill="1" applyBorder="1" applyAlignment="1" applyProtection="1">
      <alignment horizontal="center" vertical="center" wrapText="1"/>
      <protection locked="0"/>
    </xf>
    <xf numFmtId="9" fontId="18" fillId="47" borderId="45" xfId="0" applyNumberFormat="1" applyFont="1" applyFill="1" applyBorder="1" applyAlignment="1" applyProtection="1">
      <alignment horizontal="center" vertical="center"/>
      <protection locked="0"/>
    </xf>
    <xf numFmtId="170" fontId="33" fillId="48" borderId="46" xfId="45" applyFont="1" applyFill="1" applyBorder="1" applyAlignment="1" applyProtection="1">
      <alignment/>
      <protection hidden="1"/>
    </xf>
    <xf numFmtId="170" fontId="33" fillId="48" borderId="47" xfId="45" applyFont="1" applyFill="1" applyBorder="1" applyAlignment="1" applyProtection="1">
      <alignment/>
      <protection hidden="1"/>
    </xf>
    <xf numFmtId="0" fontId="0" fillId="0" borderId="0" xfId="0" applyFont="1" applyAlignment="1">
      <alignment/>
    </xf>
    <xf numFmtId="0" fontId="55" fillId="49" borderId="48" xfId="0" applyFont="1" applyFill="1" applyBorder="1" applyAlignment="1" applyProtection="1">
      <alignment/>
      <protection hidden="1"/>
    </xf>
    <xf numFmtId="0" fontId="56" fillId="49" borderId="49" xfId="0" applyFont="1" applyFill="1" applyBorder="1" applyAlignment="1" applyProtection="1">
      <alignment/>
      <protection hidden="1"/>
    </xf>
    <xf numFmtId="0" fontId="57" fillId="49" borderId="50" xfId="0" applyFont="1" applyFill="1" applyBorder="1" applyAlignment="1" applyProtection="1">
      <alignment/>
      <protection hidden="1"/>
    </xf>
    <xf numFmtId="0" fontId="57" fillId="49" borderId="0" xfId="0" applyFont="1" applyFill="1" applyBorder="1" applyAlignment="1">
      <alignment horizontal="left"/>
    </xf>
    <xf numFmtId="0" fontId="58" fillId="49" borderId="0" xfId="0" applyFont="1" applyFill="1" applyBorder="1" applyAlignment="1" applyProtection="1">
      <alignment/>
      <protection hidden="1"/>
    </xf>
    <xf numFmtId="0" fontId="56" fillId="49" borderId="51" xfId="0" applyFont="1" applyFill="1" applyBorder="1" applyAlignment="1" applyProtection="1">
      <alignment/>
      <protection hidden="1"/>
    </xf>
    <xf numFmtId="0" fontId="56" fillId="49" borderId="50" xfId="0" applyFont="1" applyFill="1" applyBorder="1" applyAlignment="1" applyProtection="1">
      <alignment/>
      <protection hidden="1"/>
    </xf>
    <xf numFmtId="0" fontId="57" fillId="49" borderId="0" xfId="0" applyFont="1" applyFill="1" applyBorder="1" applyAlignment="1" applyProtection="1">
      <alignment horizontal="center"/>
      <protection hidden="1"/>
    </xf>
    <xf numFmtId="0" fontId="57" fillId="49" borderId="52" xfId="0" applyFont="1" applyFill="1" applyBorder="1" applyAlignment="1" applyProtection="1">
      <alignment/>
      <protection hidden="1"/>
    </xf>
    <xf numFmtId="0" fontId="56" fillId="49" borderId="51" xfId="0" applyFont="1" applyFill="1" applyBorder="1" applyAlignment="1" applyProtection="1">
      <alignment horizontal="center"/>
      <protection hidden="1"/>
    </xf>
    <xf numFmtId="0" fontId="56" fillId="49" borderId="53" xfId="0" applyFont="1" applyFill="1" applyBorder="1" applyAlignment="1" applyProtection="1">
      <alignment/>
      <protection hidden="1"/>
    </xf>
    <xf numFmtId="0" fontId="56" fillId="49" borderId="52" xfId="0" applyFont="1" applyFill="1" applyBorder="1" applyAlignment="1" applyProtection="1">
      <alignment/>
      <protection hidden="1"/>
    </xf>
    <xf numFmtId="0" fontId="56" fillId="49" borderId="54" xfId="0" applyFont="1" applyFill="1" applyBorder="1" applyAlignment="1" applyProtection="1">
      <alignment/>
      <protection hidden="1"/>
    </xf>
    <xf numFmtId="179" fontId="56" fillId="49" borderId="51" xfId="49" applyNumberFormat="1" applyFont="1" applyFill="1" applyBorder="1" applyAlignment="1" applyProtection="1">
      <alignment horizontal="right" indent="1"/>
      <protection hidden="1"/>
    </xf>
    <xf numFmtId="0" fontId="59" fillId="49" borderId="55" xfId="0" applyFont="1" applyFill="1" applyBorder="1" applyAlignment="1" applyProtection="1">
      <alignment/>
      <protection hidden="1"/>
    </xf>
    <xf numFmtId="170" fontId="33" fillId="50" borderId="56" xfId="45" applyFont="1" applyFill="1" applyBorder="1" applyAlignment="1" applyProtection="1">
      <alignment/>
      <protection locked="0"/>
    </xf>
    <xf numFmtId="170" fontId="33" fillId="50" borderId="57" xfId="45" applyFont="1" applyFill="1" applyBorder="1" applyAlignment="1" applyProtection="1">
      <alignment horizontal="center"/>
      <protection locked="0"/>
    </xf>
    <xf numFmtId="170" fontId="33" fillId="50" borderId="58" xfId="45" applyFont="1" applyFill="1" applyBorder="1" applyAlignment="1" applyProtection="1">
      <alignment/>
      <protection locked="0"/>
    </xf>
    <xf numFmtId="170" fontId="33" fillId="50" borderId="59" xfId="45" applyFont="1" applyFill="1" applyBorder="1" applyAlignment="1" applyProtection="1">
      <alignment horizontal="center"/>
      <protection locked="0"/>
    </xf>
    <xf numFmtId="0" fontId="4" fillId="51" borderId="38" xfId="0" applyFont="1" applyFill="1" applyBorder="1" applyAlignment="1" applyProtection="1">
      <alignment horizontal="center"/>
      <protection locked="0"/>
    </xf>
    <xf numFmtId="170" fontId="4" fillId="52" borderId="38" xfId="45" applyFont="1" applyFill="1" applyBorder="1" applyAlignment="1" applyProtection="1">
      <alignment/>
      <protection locked="0"/>
    </xf>
    <xf numFmtId="0" fontId="7" fillId="44" borderId="60" xfId="0" applyFont="1" applyFill="1" applyBorder="1" applyAlignment="1">
      <alignment horizontal="center"/>
    </xf>
    <xf numFmtId="0" fontId="7" fillId="43" borderId="61" xfId="0" applyFont="1" applyFill="1" applyBorder="1" applyAlignment="1">
      <alignment horizontal="center" vertical="center"/>
    </xf>
    <xf numFmtId="178" fontId="8" fillId="43" borderId="62" xfId="0" applyNumberFormat="1" applyFont="1" applyFill="1" applyBorder="1" applyAlignment="1" applyProtection="1">
      <alignment horizontal="center"/>
      <protection locked="0"/>
    </xf>
    <xf numFmtId="178" fontId="8" fillId="43" borderId="63" xfId="0" applyNumberFormat="1" applyFont="1" applyFill="1" applyBorder="1" applyAlignment="1" applyProtection="1">
      <alignment horizontal="center"/>
      <protection locked="0"/>
    </xf>
    <xf numFmtId="0" fontId="5" fillId="39" borderId="64" xfId="0" applyFont="1" applyFill="1" applyBorder="1" applyAlignment="1">
      <alignment horizontal="center"/>
    </xf>
    <xf numFmtId="0" fontId="5" fillId="39" borderId="65" xfId="0" applyFont="1" applyFill="1" applyBorder="1" applyAlignment="1">
      <alignment horizontal="center"/>
    </xf>
    <xf numFmtId="0" fontId="5" fillId="39" borderId="66" xfId="0" applyFont="1" applyFill="1" applyBorder="1" applyAlignment="1">
      <alignment horizontal="center"/>
    </xf>
    <xf numFmtId="0" fontId="5" fillId="53" borderId="61" xfId="0" applyFont="1" applyFill="1" applyBorder="1" applyAlignment="1">
      <alignment horizontal="center" vertical="center"/>
    </xf>
    <xf numFmtId="0" fontId="5" fillId="39" borderId="67" xfId="0" applyFont="1" applyFill="1" applyBorder="1" applyAlignment="1">
      <alignment horizontal="center" vertical="center"/>
    </xf>
    <xf numFmtId="20" fontId="4" fillId="53" borderId="62" xfId="0" applyNumberFormat="1" applyFont="1" applyFill="1" applyBorder="1" applyAlignment="1" applyProtection="1">
      <alignment horizontal="center"/>
      <protection locked="0"/>
    </xf>
    <xf numFmtId="170" fontId="4" fillId="39" borderId="68" xfId="0" applyNumberFormat="1" applyFont="1" applyFill="1" applyBorder="1" applyAlignment="1" applyProtection="1">
      <alignment/>
      <protection/>
    </xf>
    <xf numFmtId="20" fontId="4" fillId="53" borderId="69" xfId="0" applyNumberFormat="1" applyFont="1" applyFill="1" applyBorder="1" applyAlignment="1" applyProtection="1">
      <alignment horizontal="center"/>
      <protection locked="0"/>
    </xf>
    <xf numFmtId="0" fontId="4" fillId="33" borderId="70" xfId="0" applyFont="1" applyFill="1" applyBorder="1" applyAlignment="1" applyProtection="1">
      <alignment horizontal="center"/>
      <protection locked="0"/>
    </xf>
    <xf numFmtId="170" fontId="4" fillId="39" borderId="71" xfId="0" applyNumberFormat="1" applyFont="1" applyFill="1" applyBorder="1" applyAlignment="1" applyProtection="1">
      <alignment/>
      <protection/>
    </xf>
    <xf numFmtId="0" fontId="60" fillId="54" borderId="72" xfId="0" applyFont="1" applyFill="1" applyBorder="1" applyAlignment="1">
      <alignment horizontal="center" vertical="center" wrapText="1"/>
    </xf>
    <xf numFmtId="0" fontId="60" fillId="54" borderId="73" xfId="0" applyFont="1" applyFill="1" applyBorder="1" applyAlignment="1">
      <alignment horizontal="center" vertical="center" wrapText="1"/>
    </xf>
    <xf numFmtId="170" fontId="61" fillId="54" borderId="73" xfId="45" applyFont="1" applyFill="1" applyBorder="1" applyAlignment="1" applyProtection="1">
      <alignment/>
      <protection/>
    </xf>
    <xf numFmtId="170" fontId="61" fillId="54" borderId="74" xfId="45" applyFont="1" applyFill="1" applyBorder="1" applyAlignment="1" applyProtection="1">
      <alignment/>
      <protection/>
    </xf>
    <xf numFmtId="0" fontId="9" fillId="34" borderId="72" xfId="0" applyFont="1" applyFill="1" applyBorder="1" applyAlignment="1">
      <alignment horizontal="center" vertical="center"/>
    </xf>
    <xf numFmtId="0" fontId="9" fillId="34" borderId="73" xfId="0" applyFont="1" applyFill="1" applyBorder="1" applyAlignment="1">
      <alignment horizontal="center" vertical="center"/>
    </xf>
    <xf numFmtId="170" fontId="6" fillId="34" borderId="73" xfId="45" applyFont="1" applyFill="1" applyBorder="1" applyAlignment="1" applyProtection="1">
      <alignment/>
      <protection/>
    </xf>
    <xf numFmtId="170" fontId="6" fillId="34" borderId="74" xfId="45" applyFont="1" applyFill="1" applyBorder="1" applyAlignment="1" applyProtection="1">
      <alignment/>
      <protection/>
    </xf>
    <xf numFmtId="0" fontId="9" fillId="36" borderId="64" xfId="0" applyFont="1" applyFill="1" applyBorder="1" applyAlignment="1">
      <alignment horizontal="center" vertical="center"/>
    </xf>
    <xf numFmtId="0" fontId="9" fillId="36" borderId="66" xfId="0" applyFont="1" applyFill="1" applyBorder="1" applyAlignment="1">
      <alignment horizontal="center" vertical="center"/>
    </xf>
    <xf numFmtId="0" fontId="9" fillId="35" borderId="61" xfId="0" applyFont="1" applyFill="1" applyBorder="1" applyAlignment="1">
      <alignment horizontal="center" vertical="center" wrapText="1"/>
    </xf>
    <xf numFmtId="0" fontId="9" fillId="36" borderId="75" xfId="0" applyFont="1" applyFill="1" applyBorder="1" applyAlignment="1">
      <alignment horizontal="center" vertical="center"/>
    </xf>
    <xf numFmtId="170" fontId="6" fillId="35" borderId="62" xfId="45" applyFont="1" applyFill="1" applyBorder="1" applyAlignment="1" applyProtection="1">
      <alignment/>
      <protection/>
    </xf>
    <xf numFmtId="170" fontId="6" fillId="36" borderId="76" xfId="0" applyNumberFormat="1" applyFont="1" applyFill="1" applyBorder="1" applyAlignment="1" applyProtection="1">
      <alignment/>
      <protection/>
    </xf>
    <xf numFmtId="170" fontId="6" fillId="35" borderId="69" xfId="45" applyFont="1" applyFill="1" applyBorder="1" applyAlignment="1" applyProtection="1">
      <alignment/>
      <protection/>
    </xf>
    <xf numFmtId="170" fontId="6" fillId="36" borderId="77" xfId="0" applyNumberFormat="1" applyFont="1" applyFill="1" applyBorder="1" applyAlignment="1" applyProtection="1">
      <alignment/>
      <protection/>
    </xf>
    <xf numFmtId="0" fontId="9" fillId="55" borderId="64" xfId="0" applyFont="1" applyFill="1" applyBorder="1" applyAlignment="1">
      <alignment horizontal="center"/>
    </xf>
    <xf numFmtId="0" fontId="9" fillId="55" borderId="65" xfId="0" applyFont="1" applyFill="1" applyBorder="1" applyAlignment="1">
      <alignment horizontal="center"/>
    </xf>
    <xf numFmtId="0" fontId="9" fillId="55" borderId="66" xfId="0" applyFont="1" applyFill="1" applyBorder="1" applyAlignment="1">
      <alignment horizontal="center"/>
    </xf>
    <xf numFmtId="0" fontId="10" fillId="37" borderId="61" xfId="0" applyFont="1" applyFill="1" applyBorder="1" applyAlignment="1">
      <alignment horizontal="center" vertical="center" wrapText="1"/>
    </xf>
    <xf numFmtId="0" fontId="10" fillId="55" borderId="75" xfId="0" applyFont="1" applyFill="1" applyBorder="1" applyAlignment="1">
      <alignment horizontal="center" vertical="center" wrapText="1"/>
    </xf>
    <xf numFmtId="170" fontId="6" fillId="37" borderId="62" xfId="45" applyFont="1" applyFill="1" applyBorder="1" applyAlignment="1" applyProtection="1">
      <alignment/>
      <protection/>
    </xf>
    <xf numFmtId="170" fontId="6" fillId="55" borderId="76" xfId="45" applyFont="1" applyFill="1" applyBorder="1" applyAlignment="1" applyProtection="1">
      <alignment/>
      <protection/>
    </xf>
    <xf numFmtId="170" fontId="6" fillId="37" borderId="69" xfId="45" applyFont="1" applyFill="1" applyBorder="1" applyAlignment="1" applyProtection="1">
      <alignment/>
      <protection/>
    </xf>
    <xf numFmtId="170" fontId="6" fillId="38" borderId="70" xfId="45" applyFont="1" applyFill="1" applyBorder="1" applyAlignment="1" applyProtection="1">
      <alignment/>
      <protection/>
    </xf>
    <xf numFmtId="170" fontId="6" fillId="55" borderId="77" xfId="45" applyFont="1" applyFill="1" applyBorder="1" applyAlignment="1" applyProtection="1">
      <alignment/>
      <protection/>
    </xf>
    <xf numFmtId="0" fontId="62" fillId="56" borderId="78" xfId="0" applyFont="1" applyFill="1" applyBorder="1" applyAlignment="1">
      <alignment horizontal="center" vertical="center" wrapText="1"/>
    </xf>
    <xf numFmtId="0" fontId="62" fillId="56" borderId="79" xfId="0" applyFont="1" applyFill="1" applyBorder="1" applyAlignment="1">
      <alignment horizontal="center" vertical="center" wrapText="1"/>
    </xf>
    <xf numFmtId="0" fontId="62" fillId="57" borderId="78" xfId="0" applyFont="1" applyFill="1" applyBorder="1" applyAlignment="1">
      <alignment horizontal="center" vertical="center" wrapText="1"/>
    </xf>
    <xf numFmtId="0" fontId="62" fillId="57" borderId="79" xfId="0" applyFont="1" applyFill="1" applyBorder="1" applyAlignment="1">
      <alignment horizontal="center" vertical="center" wrapText="1"/>
    </xf>
    <xf numFmtId="170" fontId="63" fillId="57" borderId="73" xfId="45" applyFont="1" applyFill="1" applyBorder="1" applyAlignment="1" applyProtection="1">
      <alignment/>
      <protection locked="0"/>
    </xf>
    <xf numFmtId="170" fontId="63" fillId="57" borderId="74" xfId="45" applyFont="1" applyFill="1" applyBorder="1" applyAlignment="1" applyProtection="1">
      <alignment/>
      <protection locked="0"/>
    </xf>
    <xf numFmtId="170" fontId="61" fillId="54" borderId="73" xfId="0" applyNumberFormat="1" applyFont="1" applyFill="1" applyBorder="1" applyAlignment="1" applyProtection="1">
      <alignment/>
      <protection/>
    </xf>
    <xf numFmtId="170" fontId="61" fillId="54" borderId="74" xfId="0" applyNumberFormat="1" applyFont="1" applyFill="1" applyBorder="1" applyAlignment="1" applyProtection="1">
      <alignment/>
      <protection/>
    </xf>
    <xf numFmtId="0" fontId="7" fillId="58" borderId="80" xfId="0" applyFont="1" applyFill="1" applyBorder="1" applyAlignment="1">
      <alignment horizontal="center"/>
    </xf>
    <xf numFmtId="0" fontId="7" fillId="58" borderId="81" xfId="0" applyFont="1" applyFill="1" applyBorder="1" applyAlignment="1">
      <alignment horizontal="center"/>
    </xf>
    <xf numFmtId="180" fontId="18" fillId="58" borderId="82" xfId="0" applyNumberFormat="1" applyFont="1" applyFill="1" applyBorder="1" applyAlignment="1" applyProtection="1">
      <alignment horizontal="center"/>
      <protection locked="0"/>
    </xf>
    <xf numFmtId="180" fontId="18" fillId="58" borderId="83" xfId="0" applyNumberFormat="1" applyFont="1" applyFill="1" applyBorder="1" applyAlignment="1" applyProtection="1">
      <alignment horizontal="center"/>
      <protection locked="0"/>
    </xf>
    <xf numFmtId="9" fontId="7" fillId="47" borderId="61" xfId="0" applyNumberFormat="1" applyFont="1" applyFill="1" applyBorder="1" applyAlignment="1">
      <alignment horizontal="center" vertical="center"/>
    </xf>
    <xf numFmtId="9" fontId="7" fillId="44" borderId="75" xfId="0" applyNumberFormat="1" applyFont="1" applyFill="1" applyBorder="1" applyAlignment="1">
      <alignment horizontal="center" vertical="center"/>
    </xf>
    <xf numFmtId="170" fontId="8" fillId="47" borderId="62" xfId="0" applyNumberFormat="1" applyFont="1" applyFill="1" applyBorder="1" applyAlignment="1" applyProtection="1">
      <alignment/>
      <protection locked="0"/>
    </xf>
    <xf numFmtId="170" fontId="8" fillId="44" borderId="76" xfId="0" applyNumberFormat="1" applyFont="1" applyFill="1" applyBorder="1" applyAlignment="1" applyProtection="1">
      <alignment/>
      <protection/>
    </xf>
    <xf numFmtId="170" fontId="8" fillId="47" borderId="69" xfId="0" applyNumberFormat="1" applyFont="1" applyFill="1" applyBorder="1" applyAlignment="1" applyProtection="1">
      <alignment/>
      <protection locked="0"/>
    </xf>
    <xf numFmtId="170" fontId="8" fillId="44" borderId="77" xfId="0" applyNumberFormat="1" applyFont="1" applyFill="1" applyBorder="1" applyAlignment="1" applyProtection="1">
      <alignment/>
      <protection/>
    </xf>
    <xf numFmtId="180" fontId="7" fillId="43" borderId="80" xfId="0" applyNumberFormat="1" applyFont="1" applyFill="1" applyBorder="1" applyAlignment="1">
      <alignment horizontal="center" vertical="center" wrapText="1"/>
    </xf>
    <xf numFmtId="180" fontId="7" fillId="43" borderId="84" xfId="0" applyNumberFormat="1" applyFont="1" applyFill="1" applyBorder="1" applyAlignment="1">
      <alignment horizontal="center" vertical="center" wrapText="1"/>
    </xf>
    <xf numFmtId="166" fontId="8" fillId="43" borderId="85" xfId="0" applyNumberFormat="1" applyFont="1" applyFill="1" applyBorder="1" applyAlignment="1" applyProtection="1">
      <alignment/>
      <protection locked="0"/>
    </xf>
    <xf numFmtId="166" fontId="8" fillId="43" borderId="86" xfId="0" applyNumberFormat="1" applyFont="1" applyFill="1" applyBorder="1" applyAlignment="1" applyProtection="1">
      <alignment/>
      <protection locked="0"/>
    </xf>
    <xf numFmtId="180" fontId="7" fillId="47" borderId="78" xfId="0" applyNumberFormat="1" applyFont="1" applyFill="1" applyBorder="1" applyAlignment="1">
      <alignment horizontal="center" vertical="center" wrapText="1"/>
    </xf>
    <xf numFmtId="180" fontId="7" fillId="47" borderId="79" xfId="0" applyNumberFormat="1" applyFont="1" applyFill="1" applyBorder="1" applyAlignment="1">
      <alignment horizontal="center" vertical="center" wrapText="1"/>
    </xf>
    <xf numFmtId="166" fontId="8" fillId="47" borderId="73" xfId="0" applyNumberFormat="1" applyFont="1" applyFill="1" applyBorder="1" applyAlignment="1" applyProtection="1">
      <alignment/>
      <protection locked="0"/>
    </xf>
    <xf numFmtId="166" fontId="8" fillId="47" borderId="74" xfId="0" applyNumberFormat="1" applyFont="1" applyFill="1" applyBorder="1" applyAlignment="1" applyProtection="1">
      <alignment/>
      <protection locked="0"/>
    </xf>
    <xf numFmtId="0" fontId="62" fillId="44" borderId="72" xfId="0" applyFont="1" applyFill="1" applyBorder="1" applyAlignment="1">
      <alignment horizontal="center" vertical="center"/>
    </xf>
    <xf numFmtId="0" fontId="62" fillId="44" borderId="73" xfId="0" applyFont="1" applyFill="1" applyBorder="1" applyAlignment="1">
      <alignment horizontal="center" vertical="center"/>
    </xf>
    <xf numFmtId="170" fontId="8" fillId="44" borderId="73" xfId="45" applyFont="1" applyFill="1" applyBorder="1" applyAlignment="1" applyProtection="1">
      <alignment/>
      <protection/>
    </xf>
    <xf numFmtId="170" fontId="8" fillId="44" borderId="74" xfId="45" applyFont="1" applyFill="1" applyBorder="1" applyAlignment="1" applyProtection="1">
      <alignment/>
      <protection/>
    </xf>
    <xf numFmtId="0" fontId="7" fillId="59" borderId="64" xfId="0" applyFont="1" applyFill="1" applyBorder="1" applyAlignment="1">
      <alignment horizontal="center"/>
    </xf>
    <xf numFmtId="0" fontId="7" fillId="59" borderId="87" xfId="0" applyFont="1" applyFill="1" applyBorder="1" applyAlignment="1">
      <alignment horizontal="center"/>
    </xf>
    <xf numFmtId="0" fontId="7" fillId="59" borderId="65" xfId="0" applyFont="1" applyFill="1" applyBorder="1" applyAlignment="1">
      <alignment horizontal="center"/>
    </xf>
    <xf numFmtId="0" fontId="7" fillId="59" borderId="88" xfId="0" applyFont="1" applyFill="1" applyBorder="1" applyAlignment="1">
      <alignment horizontal="center"/>
    </xf>
    <xf numFmtId="0" fontId="7" fillId="59" borderId="66" xfId="0" applyFont="1" applyFill="1" applyBorder="1" applyAlignment="1">
      <alignment horizontal="center"/>
    </xf>
    <xf numFmtId="0" fontId="7" fillId="43" borderId="89" xfId="0" applyFont="1" applyFill="1" applyBorder="1" applyAlignment="1">
      <alignment horizontal="center" vertical="center" wrapText="1"/>
    </xf>
    <xf numFmtId="9" fontId="18" fillId="44" borderId="90" xfId="0" applyNumberFormat="1" applyFont="1" applyFill="1" applyBorder="1" applyAlignment="1" applyProtection="1">
      <alignment horizontal="center" vertical="center" wrapText="1"/>
      <protection locked="0"/>
    </xf>
    <xf numFmtId="178" fontId="8" fillId="43" borderId="91" xfId="0" applyNumberFormat="1" applyFont="1" applyFill="1" applyBorder="1" applyAlignment="1" applyProtection="1">
      <alignment horizontal="center"/>
      <protection locked="0"/>
    </xf>
    <xf numFmtId="170" fontId="8" fillId="44" borderId="92" xfId="0" applyNumberFormat="1" applyFont="1" applyFill="1" applyBorder="1" applyAlignment="1" applyProtection="1">
      <alignment/>
      <protection/>
    </xf>
    <xf numFmtId="178" fontId="8" fillId="43" borderId="93" xfId="0" applyNumberFormat="1" applyFont="1" applyFill="1" applyBorder="1" applyAlignment="1" applyProtection="1">
      <alignment horizontal="center"/>
      <protection locked="0"/>
    </xf>
    <xf numFmtId="178" fontId="8" fillId="42" borderId="94" xfId="0" applyNumberFormat="1" applyFont="1" applyFill="1" applyBorder="1" applyAlignment="1" applyProtection="1">
      <alignment horizontal="center"/>
      <protection locked="0"/>
    </xf>
    <xf numFmtId="170" fontId="8" fillId="44" borderId="95" xfId="0" applyNumberFormat="1" applyFont="1" applyFill="1" applyBorder="1" applyAlignment="1" applyProtection="1">
      <alignment/>
      <protection/>
    </xf>
    <xf numFmtId="178" fontId="8" fillId="43" borderId="96" xfId="0" applyNumberFormat="1" applyFont="1" applyFill="1" applyBorder="1" applyAlignment="1" applyProtection="1">
      <alignment horizontal="center"/>
      <protection locked="0"/>
    </xf>
    <xf numFmtId="170" fontId="8" fillId="44" borderId="97" xfId="0" applyNumberFormat="1" applyFont="1" applyFill="1" applyBorder="1" applyAlignment="1" applyProtection="1">
      <alignment/>
      <protection/>
    </xf>
    <xf numFmtId="0" fontId="5" fillId="53" borderId="98" xfId="0" applyFont="1" applyFill="1" applyBorder="1" applyAlignment="1">
      <alignment horizontal="center" vertical="center"/>
    </xf>
    <xf numFmtId="0" fontId="5" fillId="33" borderId="99" xfId="0" applyFont="1" applyFill="1" applyBorder="1" applyAlignment="1">
      <alignment horizontal="center" vertical="center"/>
    </xf>
    <xf numFmtId="0" fontId="5" fillId="39" borderId="99" xfId="0" applyFont="1" applyFill="1" applyBorder="1" applyAlignment="1">
      <alignment horizontal="center" vertical="center"/>
    </xf>
    <xf numFmtId="0" fontId="5" fillId="51" borderId="99" xfId="0" applyFont="1" applyFill="1" applyBorder="1" applyAlignment="1">
      <alignment horizontal="center" vertical="center" wrapText="1"/>
    </xf>
    <xf numFmtId="0" fontId="5" fillId="52" borderId="99" xfId="0" applyFont="1" applyFill="1" applyBorder="1" applyAlignment="1">
      <alignment horizontal="center" vertical="center"/>
    </xf>
    <xf numFmtId="0" fontId="5" fillId="60" borderId="100" xfId="0" applyFont="1" applyFill="1" applyBorder="1" applyAlignment="1">
      <alignment horizontal="center" vertical="center"/>
    </xf>
    <xf numFmtId="0" fontId="4" fillId="53" borderId="62" xfId="0" applyFont="1" applyFill="1" applyBorder="1" applyAlignment="1" applyProtection="1">
      <alignment/>
      <protection locked="0"/>
    </xf>
    <xf numFmtId="170" fontId="4" fillId="60" borderId="76" xfId="0" applyNumberFormat="1" applyFont="1" applyFill="1" applyBorder="1" applyAlignment="1" applyProtection="1">
      <alignment/>
      <protection/>
    </xf>
    <xf numFmtId="0" fontId="4" fillId="53" borderId="69" xfId="0" applyFont="1" applyFill="1" applyBorder="1" applyAlignment="1" applyProtection="1">
      <alignment/>
      <protection locked="0"/>
    </xf>
    <xf numFmtId="0" fontId="4" fillId="33" borderId="70" xfId="0" applyFont="1" applyFill="1" applyBorder="1" applyAlignment="1" applyProtection="1">
      <alignment/>
      <protection locked="0"/>
    </xf>
    <xf numFmtId="0" fontId="4" fillId="39" borderId="70" xfId="0" applyFont="1" applyFill="1" applyBorder="1" applyAlignment="1" applyProtection="1">
      <alignment/>
      <protection locked="0"/>
    </xf>
    <xf numFmtId="0" fontId="4" fillId="51" borderId="70" xfId="0" applyFont="1" applyFill="1" applyBorder="1" applyAlignment="1" applyProtection="1">
      <alignment/>
      <protection locked="0"/>
    </xf>
    <xf numFmtId="170" fontId="4" fillId="52" borderId="70" xfId="45" applyFont="1" applyFill="1" applyBorder="1" applyAlignment="1" applyProtection="1">
      <alignment/>
      <protection locked="0"/>
    </xf>
    <xf numFmtId="170" fontId="4" fillId="60" borderId="77" xfId="0" applyNumberFormat="1" applyFont="1" applyFill="1" applyBorder="1" applyAlignment="1" applyProtection="1">
      <alignment/>
      <protection/>
    </xf>
    <xf numFmtId="170" fontId="63" fillId="56" borderId="73" xfId="45" applyFont="1" applyFill="1" applyBorder="1" applyAlignment="1" applyProtection="1">
      <alignment/>
      <protection hidden="1"/>
    </xf>
    <xf numFmtId="170" fontId="63" fillId="56" borderId="74" xfId="45" applyFont="1" applyFill="1" applyBorder="1" applyAlignment="1" applyProtection="1">
      <alignment/>
      <protection hidden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13</xdr:row>
      <xdr:rowOff>142875</xdr:rowOff>
    </xdr:from>
    <xdr:to>
      <xdr:col>7</xdr:col>
      <xdr:colOff>495300</xdr:colOff>
      <xdr:row>19</xdr:row>
      <xdr:rowOff>38100</xdr:rowOff>
    </xdr:to>
    <xdr:sp>
      <xdr:nvSpPr>
        <xdr:cNvPr id="1" name="Canto dobrado 1"/>
        <xdr:cNvSpPr>
          <a:spLocks/>
        </xdr:cNvSpPr>
      </xdr:nvSpPr>
      <xdr:spPr>
        <a:xfrm>
          <a:off x="4581525" y="2438400"/>
          <a:ext cx="990600" cy="971550"/>
        </a:xfrm>
        <a:prstGeom prst="foldedCorner">
          <a:avLst>
            <a:gd name="adj" fmla="val 33333"/>
          </a:avLst>
        </a:prstGeom>
        <a:solidFill>
          <a:srgbClr val="FFFFCC"/>
        </a:solidFill>
        <a:ln w="6350" cmpd="sng">
          <a:solidFill>
            <a:srgbClr val="FFC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Os campos atualizáveis estão em amarelo.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4"/>
  <sheetViews>
    <sheetView showGridLines="0" tabSelected="1" zoomScalePageLayoutView="0" workbookViewId="0" topLeftCell="A1">
      <pane xSplit="1" ySplit="8" topLeftCell="X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E13" sqref="AE13"/>
    </sheetView>
  </sheetViews>
  <sheetFormatPr defaultColWidth="0" defaultRowHeight="13.5" zeroHeight="1"/>
  <cols>
    <col min="1" max="1" width="26.00390625" style="3" customWidth="1"/>
    <col min="2" max="2" width="16.8515625" style="3" bestFit="1" customWidth="1"/>
    <col min="3" max="4" width="6.421875" style="3" customWidth="1"/>
    <col min="5" max="5" width="15.00390625" style="3" customWidth="1"/>
    <col min="6" max="6" width="11.421875" style="3" customWidth="1"/>
    <col min="7" max="8" width="9.140625" style="3" customWidth="1"/>
    <col min="9" max="9" width="10.7109375" style="3" customWidth="1"/>
    <col min="10" max="11" width="9.140625" style="3" customWidth="1"/>
    <col min="12" max="12" width="10.7109375" style="3" customWidth="1"/>
    <col min="13" max="13" width="9.140625" style="3" customWidth="1"/>
    <col min="14" max="17" width="10.7109375" style="3" customWidth="1"/>
    <col min="18" max="18" width="13.7109375" style="3" customWidth="1"/>
    <col min="19" max="19" width="12.7109375" style="3" customWidth="1"/>
    <col min="20" max="20" width="10.57421875" style="3" bestFit="1" customWidth="1"/>
    <col min="21" max="21" width="9.140625" style="3" customWidth="1"/>
    <col min="22" max="22" width="10.7109375" style="3" customWidth="1"/>
    <col min="23" max="23" width="13.7109375" style="3" customWidth="1"/>
    <col min="24" max="24" width="12.7109375" style="3" customWidth="1"/>
    <col min="25" max="25" width="13.7109375" style="3" customWidth="1"/>
    <col min="26" max="26" width="12.7109375" style="3" customWidth="1"/>
    <col min="27" max="29" width="10.7109375" style="3" customWidth="1"/>
    <col min="30" max="30" width="11.7109375" style="3" customWidth="1"/>
    <col min="31" max="32" width="13.7109375" style="3" customWidth="1"/>
    <col min="33" max="33" width="9.140625" style="3" customWidth="1"/>
    <col min="34" max="16384" width="0" style="3" hidden="1" customWidth="1"/>
  </cols>
  <sheetData>
    <row r="1" spans="1:2" ht="18">
      <c r="A1" s="36" t="s">
        <v>1</v>
      </c>
      <c r="B1" s="36"/>
    </row>
    <row r="2" ht="13.5"/>
    <row r="3" spans="1:2" ht="13.5">
      <c r="A3" s="6" t="s">
        <v>2</v>
      </c>
      <c r="B3" s="62">
        <v>40483</v>
      </c>
    </row>
    <row r="4" spans="1:2" ht="13.5">
      <c r="A4" s="7" t="s">
        <v>29</v>
      </c>
      <c r="B4" s="63">
        <v>220</v>
      </c>
    </row>
    <row r="5" spans="1:2" ht="13.5">
      <c r="A5" s="8" t="s">
        <v>30</v>
      </c>
      <c r="B5" s="64">
        <v>23</v>
      </c>
    </row>
    <row r="6" spans="1:16" ht="13.5">
      <c r="A6" s="9" t="s">
        <v>31</v>
      </c>
      <c r="B6" s="65">
        <v>7</v>
      </c>
      <c r="O6" s="149" t="s">
        <v>43</v>
      </c>
      <c r="P6" s="150"/>
    </row>
    <row r="7" spans="7:32" ht="13.5">
      <c r="G7" s="171" t="s">
        <v>7</v>
      </c>
      <c r="H7" s="172"/>
      <c r="I7" s="173"/>
      <c r="J7" s="173"/>
      <c r="K7" s="174"/>
      <c r="L7" s="175"/>
      <c r="M7" s="101" t="s">
        <v>5</v>
      </c>
      <c r="N7" s="37"/>
      <c r="O7" s="151">
        <v>510</v>
      </c>
      <c r="P7" s="152"/>
      <c r="Q7" s="159" t="s">
        <v>42</v>
      </c>
      <c r="R7" s="163"/>
      <c r="S7" s="167" t="s">
        <v>6</v>
      </c>
      <c r="T7" s="105" t="s">
        <v>36</v>
      </c>
      <c r="U7" s="106"/>
      <c r="V7" s="107"/>
      <c r="W7" s="115" t="s">
        <v>35</v>
      </c>
      <c r="X7" s="119" t="s">
        <v>9</v>
      </c>
      <c r="Y7" s="123" t="s">
        <v>10</v>
      </c>
      <c r="Z7" s="124"/>
      <c r="AA7" s="131" t="s">
        <v>26</v>
      </c>
      <c r="AB7" s="132"/>
      <c r="AC7" s="133"/>
      <c r="AD7" s="141" t="s">
        <v>50</v>
      </c>
      <c r="AE7" s="143" t="s">
        <v>40</v>
      </c>
      <c r="AF7" s="115" t="s">
        <v>11</v>
      </c>
    </row>
    <row r="8" spans="1:32" s="4" customFormat="1" ht="40.5">
      <c r="A8" s="185" t="s">
        <v>3</v>
      </c>
      <c r="B8" s="186" t="s">
        <v>19</v>
      </c>
      <c r="C8" s="187" t="s">
        <v>23</v>
      </c>
      <c r="D8" s="188" t="s">
        <v>51</v>
      </c>
      <c r="E8" s="189" t="s">
        <v>4</v>
      </c>
      <c r="F8" s="190" t="s">
        <v>52</v>
      </c>
      <c r="G8" s="176" t="s">
        <v>46</v>
      </c>
      <c r="H8" s="34" t="s">
        <v>47</v>
      </c>
      <c r="I8" s="75">
        <v>0.5</v>
      </c>
      <c r="J8" s="35" t="s">
        <v>46</v>
      </c>
      <c r="K8" s="34" t="s">
        <v>47</v>
      </c>
      <c r="L8" s="177">
        <v>1</v>
      </c>
      <c r="M8" s="102" t="s">
        <v>28</v>
      </c>
      <c r="N8" s="76">
        <v>0.2</v>
      </c>
      <c r="O8" s="153" t="s">
        <v>44</v>
      </c>
      <c r="P8" s="154" t="s">
        <v>0</v>
      </c>
      <c r="Q8" s="160"/>
      <c r="R8" s="164" t="s">
        <v>48</v>
      </c>
      <c r="S8" s="168"/>
      <c r="T8" s="108" t="s">
        <v>32</v>
      </c>
      <c r="U8" s="5" t="s">
        <v>8</v>
      </c>
      <c r="V8" s="109" t="s">
        <v>0</v>
      </c>
      <c r="W8" s="116"/>
      <c r="X8" s="120"/>
      <c r="Y8" s="125" t="s">
        <v>37</v>
      </c>
      <c r="Z8" s="126" t="s">
        <v>0</v>
      </c>
      <c r="AA8" s="134" t="s">
        <v>27</v>
      </c>
      <c r="AB8" s="10" t="s">
        <v>38</v>
      </c>
      <c r="AC8" s="135" t="s">
        <v>39</v>
      </c>
      <c r="AD8" s="142"/>
      <c r="AE8" s="144"/>
      <c r="AF8" s="116"/>
    </row>
    <row r="9" spans="1:32" ht="13.5">
      <c r="A9" s="191" t="s">
        <v>12</v>
      </c>
      <c r="B9" s="66" t="s">
        <v>20</v>
      </c>
      <c r="C9" s="67">
        <v>1</v>
      </c>
      <c r="D9" s="99">
        <v>1</v>
      </c>
      <c r="E9" s="100">
        <v>1000</v>
      </c>
      <c r="F9" s="192">
        <f aca="true" t="shared" si="0" ref="F9:F23">ROUND(E9/hm,2)</f>
        <v>4.55</v>
      </c>
      <c r="G9" s="178">
        <v>0.010416666666666666</v>
      </c>
      <c r="H9" s="68">
        <v>0.08333333333333333</v>
      </c>
      <c r="I9" s="71">
        <f>ROUND(($F9*(G9*24)+$F9*(H9*24*1.142857))*(1+I$8),2)</f>
        <v>17.31</v>
      </c>
      <c r="J9" s="69">
        <v>0.041666666666666664</v>
      </c>
      <c r="K9" s="68">
        <v>0.020833333333333332</v>
      </c>
      <c r="L9" s="179">
        <f>ROUND(($F9*(J9*24)+$F9*(K9*24*1.142857))*(1+L$8),2)</f>
        <v>14.3</v>
      </c>
      <c r="M9" s="103">
        <v>0.041666666666666664</v>
      </c>
      <c r="N9" s="72">
        <f>ROUND($F9*(M9*24*1.142857)*N$8,2)</f>
        <v>1.04</v>
      </c>
      <c r="O9" s="155"/>
      <c r="P9" s="156">
        <f>$O$7*O9</f>
        <v>0</v>
      </c>
      <c r="Q9" s="161"/>
      <c r="R9" s="165">
        <v>2000</v>
      </c>
      <c r="S9" s="169">
        <f>ROUND((I9+L9+R9+N9)/du*fsf,2)</f>
        <v>618.63</v>
      </c>
      <c r="T9" s="110">
        <v>0</v>
      </c>
      <c r="U9" s="70">
        <v>1</v>
      </c>
      <c r="V9" s="111">
        <f>ROUND($F9*(T9*24),2)+E9/30*U9</f>
        <v>33.333333333333336</v>
      </c>
      <c r="W9" s="117">
        <f>E9+I9+R9+P9+L9+N9+S9-V9</f>
        <v>3617.9466666666667</v>
      </c>
      <c r="X9" s="121">
        <f>IF(W9&gt;'Tabelas da Folha'!$D$19,'Tabelas da Folha'!$D$19*'Tabelas da Folha'!$E$19,ROUNDUP(VLOOKUP(W9,'Tabelas da Folha'!$C$17:$E$19,3,1)*'Folha de Pagamento'!W9,2))</f>
        <v>354.079</v>
      </c>
      <c r="Y9" s="127">
        <f>W9-X9-C9*'Tabelas da Folha'!$F$11</f>
        <v>3113.1776666666665</v>
      </c>
      <c r="Z9" s="128">
        <f>VLOOKUP(Y9,'Tabelas da Folha'!$C$5:$F$9,3,1)*Y9-VLOOKUP(Y9,'Tabelas da Folha'!$C$5:$F$9,4,1)</f>
        <v>216.624975</v>
      </c>
      <c r="AA9" s="136">
        <v>0</v>
      </c>
      <c r="AB9" s="73">
        <v>0</v>
      </c>
      <c r="AC9" s="137">
        <v>0</v>
      </c>
      <c r="AD9" s="199">
        <f>IF(W9&gt;'Tabelas da Folha'!$D$26,0,VLOOKUP('Folha de Pagamento'!W9,'Tabelas da Folha'!$C$25:$E$26,3,TRUE))*D9</f>
        <v>0</v>
      </c>
      <c r="AE9" s="145">
        <v>1000</v>
      </c>
      <c r="AF9" s="147">
        <f>Q9+W9-X9-Z9-AA9-AB9-AC9+AD9-AE9</f>
        <v>2047.2426916666664</v>
      </c>
    </row>
    <row r="10" spans="1:32" ht="13.5">
      <c r="A10" s="191" t="s">
        <v>13</v>
      </c>
      <c r="B10" s="66" t="s">
        <v>21</v>
      </c>
      <c r="C10" s="67">
        <v>3</v>
      </c>
      <c r="D10" s="99">
        <v>2</v>
      </c>
      <c r="E10" s="100">
        <v>2000</v>
      </c>
      <c r="F10" s="192">
        <f t="shared" si="0"/>
        <v>9.09</v>
      </c>
      <c r="G10" s="178">
        <v>0</v>
      </c>
      <c r="H10" s="68">
        <v>0</v>
      </c>
      <c r="I10" s="71">
        <f aca="true" t="shared" si="1" ref="I10:I23">ROUND(($F10*(G10*24)+$F10*(H10*24*1.142857))*(1+I$8),2)</f>
        <v>0</v>
      </c>
      <c r="J10" s="69">
        <v>0</v>
      </c>
      <c r="K10" s="68"/>
      <c r="L10" s="179">
        <f aca="true" t="shared" si="2" ref="L10:L23">ROUND(($F10*(J10*24)+$F10*(K10*24*1.142857))*(1+L$8),2)</f>
        <v>0</v>
      </c>
      <c r="M10" s="103">
        <v>0</v>
      </c>
      <c r="N10" s="72">
        <f aca="true" t="shared" si="3" ref="N10:N23">ROUND($F10*(M10*24*1.142857)*N$8,2)</f>
        <v>0</v>
      </c>
      <c r="O10" s="155"/>
      <c r="P10" s="156">
        <f aca="true" t="shared" si="4" ref="P10:P23">$O$7*O10</f>
        <v>0</v>
      </c>
      <c r="Q10" s="161"/>
      <c r="R10" s="165"/>
      <c r="S10" s="169">
        <f>ROUND((I10+L10+R10+N10)/du*fsf,2)</f>
        <v>0</v>
      </c>
      <c r="T10" s="110">
        <v>0</v>
      </c>
      <c r="U10" s="70">
        <v>0</v>
      </c>
      <c r="V10" s="111">
        <f aca="true" t="shared" si="5" ref="V10:V23">ROUND($F10*(T10*24),2)+E10/30*U10</f>
        <v>0</v>
      </c>
      <c r="W10" s="117">
        <f>E10+I10+R10+P10+L10+N10+S10-V10</f>
        <v>2000</v>
      </c>
      <c r="X10" s="121">
        <f>IF(W10&gt;'Tabelas da Folha'!$D$19,'Tabelas da Folha'!$D$19*'Tabelas da Folha'!$E$19,ROUNDUP(VLOOKUP(W10,'Tabelas da Folha'!$C$17:$E$19,3,1)*'Folha de Pagamento'!W10,2))</f>
        <v>220</v>
      </c>
      <c r="Y10" s="127">
        <f>W10-X10-C10*'Tabelas da Folha'!$F$11</f>
        <v>1327.93</v>
      </c>
      <c r="Z10" s="128">
        <f>VLOOKUP(Y10,'Tabelas da Folha'!$C$5:$F$9,3,1)*Y10-VLOOKUP(Y10,'Tabelas da Folha'!$C$5:$F$9,4,1)</f>
        <v>0</v>
      </c>
      <c r="AA10" s="136">
        <v>0</v>
      </c>
      <c r="AB10" s="73">
        <v>0</v>
      </c>
      <c r="AC10" s="137">
        <v>0</v>
      </c>
      <c r="AD10" s="199">
        <f>IF(W10&gt;'Tabelas da Folha'!$D$26,0,VLOOKUP('Folha de Pagamento'!W10,'Tabelas da Folha'!$C$25:$E$26,3,TRUE))*D10</f>
        <v>0</v>
      </c>
      <c r="AE10" s="145"/>
      <c r="AF10" s="147">
        <f aca="true" t="shared" si="6" ref="AF10:AF23">Q10+W10-X10-Z10-AA10-AB10-AC10+AD10-AE10</f>
        <v>1780</v>
      </c>
    </row>
    <row r="11" spans="1:32" ht="13.5">
      <c r="A11" s="191" t="s">
        <v>14</v>
      </c>
      <c r="B11" s="66" t="s">
        <v>22</v>
      </c>
      <c r="C11" s="67">
        <v>2</v>
      </c>
      <c r="D11" s="99">
        <v>1</v>
      </c>
      <c r="E11" s="100">
        <v>3000</v>
      </c>
      <c r="F11" s="192">
        <f t="shared" si="0"/>
        <v>13.64</v>
      </c>
      <c r="G11" s="178">
        <v>0</v>
      </c>
      <c r="H11" s="68">
        <v>0</v>
      </c>
      <c r="I11" s="71">
        <f t="shared" si="1"/>
        <v>0</v>
      </c>
      <c r="J11" s="69">
        <v>0</v>
      </c>
      <c r="K11" s="68"/>
      <c r="L11" s="179">
        <f t="shared" si="2"/>
        <v>0</v>
      </c>
      <c r="M11" s="103">
        <v>0</v>
      </c>
      <c r="N11" s="72">
        <f t="shared" si="3"/>
        <v>0</v>
      </c>
      <c r="O11" s="155"/>
      <c r="P11" s="156">
        <f t="shared" si="4"/>
        <v>0</v>
      </c>
      <c r="Q11" s="161"/>
      <c r="R11" s="165"/>
      <c r="S11" s="169">
        <f>ROUND((I11+L11+R11+N11)/du*fsf,2)</f>
        <v>0</v>
      </c>
      <c r="T11" s="110">
        <v>0</v>
      </c>
      <c r="U11" s="70">
        <v>0</v>
      </c>
      <c r="V11" s="111">
        <f t="shared" si="5"/>
        <v>0</v>
      </c>
      <c r="W11" s="117">
        <f>E11+I11+R11+P11+L11+N11+S11-V11</f>
        <v>3000</v>
      </c>
      <c r="X11" s="121">
        <f>IF(W11&gt;'Tabelas da Folha'!$D$19,'Tabelas da Folha'!$D$19*'Tabelas da Folha'!$E$19,ROUNDUP(VLOOKUP(W11,'Tabelas da Folha'!$C$17:$E$19,3,1)*'Folha de Pagamento'!W11,2))</f>
        <v>330</v>
      </c>
      <c r="Y11" s="127">
        <f>W11-X11-C11*'Tabelas da Folha'!$F$11</f>
        <v>2368.62</v>
      </c>
      <c r="Z11" s="128">
        <f>VLOOKUP(Y11,'Tabelas da Folha'!$C$5:$F$9,3,1)*Y11-VLOOKUP(Y11,'Tabelas da Folha'!$C$5:$F$9,4,1)</f>
        <v>86.45299999999997</v>
      </c>
      <c r="AA11" s="136">
        <v>0</v>
      </c>
      <c r="AB11" s="73">
        <v>0</v>
      </c>
      <c r="AC11" s="137">
        <v>0</v>
      </c>
      <c r="AD11" s="199">
        <f>IF(W11&gt;'Tabelas da Folha'!$D$26,0,VLOOKUP('Folha de Pagamento'!W11,'Tabelas da Folha'!$C$25:$E$26,3,TRUE))*D11</f>
        <v>0</v>
      </c>
      <c r="AE11" s="145"/>
      <c r="AF11" s="147">
        <f t="shared" si="6"/>
        <v>2583.547</v>
      </c>
    </row>
    <row r="12" spans="1:32" ht="13.5">
      <c r="A12" s="191" t="s">
        <v>15</v>
      </c>
      <c r="B12" s="66" t="s">
        <v>22</v>
      </c>
      <c r="C12" s="67">
        <v>0</v>
      </c>
      <c r="D12" s="99"/>
      <c r="E12" s="100">
        <v>4000</v>
      </c>
      <c r="F12" s="192">
        <f t="shared" si="0"/>
        <v>18.18</v>
      </c>
      <c r="G12" s="178">
        <v>0</v>
      </c>
      <c r="H12" s="68">
        <v>0</v>
      </c>
      <c r="I12" s="71">
        <f t="shared" si="1"/>
        <v>0</v>
      </c>
      <c r="J12" s="69">
        <v>0</v>
      </c>
      <c r="K12" s="68"/>
      <c r="L12" s="179">
        <f t="shared" si="2"/>
        <v>0</v>
      </c>
      <c r="M12" s="103">
        <v>0</v>
      </c>
      <c r="N12" s="72">
        <f t="shared" si="3"/>
        <v>0</v>
      </c>
      <c r="O12" s="155"/>
      <c r="P12" s="156">
        <f t="shared" si="4"/>
        <v>0</v>
      </c>
      <c r="Q12" s="161"/>
      <c r="R12" s="165"/>
      <c r="S12" s="169">
        <f>ROUND((I12+L12+R12+N12)/du*fsf,2)</f>
        <v>0</v>
      </c>
      <c r="T12" s="110">
        <v>0</v>
      </c>
      <c r="U12" s="70">
        <v>0</v>
      </c>
      <c r="V12" s="111">
        <f t="shared" si="5"/>
        <v>0</v>
      </c>
      <c r="W12" s="117">
        <f>E12+I12+R12+P12+L12+N12+S12-V12</f>
        <v>4000</v>
      </c>
      <c r="X12" s="121">
        <f>IF(W12&gt;'Tabelas da Folha'!$D$19,'Tabelas da Folha'!$D$19*'Tabelas da Folha'!$E$19,ROUNDUP(VLOOKUP(W12,'Tabelas da Folha'!$C$17:$E$19,3,1)*'Folha de Pagamento'!W12,2))</f>
        <v>354.079</v>
      </c>
      <c r="Y12" s="127">
        <f>W12-X12-C12*'Tabelas da Folha'!$F$11</f>
        <v>3645.921</v>
      </c>
      <c r="Z12" s="128">
        <f>VLOOKUP(Y12,'Tabelas da Folha'!$C$5:$F$9,3,1)*Y12-VLOOKUP(Y12,'Tabelas da Folha'!$C$5:$F$9,4,1)</f>
        <v>336.492225</v>
      </c>
      <c r="AA12" s="136">
        <v>0</v>
      </c>
      <c r="AB12" s="73">
        <v>0</v>
      </c>
      <c r="AC12" s="137">
        <v>0</v>
      </c>
      <c r="AD12" s="199">
        <f>IF(W12&gt;'Tabelas da Folha'!$D$26,0,VLOOKUP('Folha de Pagamento'!W12,'Tabelas da Folha'!$C$25:$E$26,3,TRUE))*D12</f>
        <v>0</v>
      </c>
      <c r="AE12" s="145">
        <v>1200</v>
      </c>
      <c r="AF12" s="147">
        <f t="shared" si="6"/>
        <v>2109.428775</v>
      </c>
    </row>
    <row r="13" spans="1:32" ht="13.5">
      <c r="A13" s="191" t="s">
        <v>16</v>
      </c>
      <c r="B13" s="66" t="s">
        <v>22</v>
      </c>
      <c r="C13" s="67">
        <v>1</v>
      </c>
      <c r="D13" s="99">
        <v>2</v>
      </c>
      <c r="E13" s="100">
        <v>560</v>
      </c>
      <c r="F13" s="192">
        <f t="shared" si="0"/>
        <v>2.55</v>
      </c>
      <c r="G13" s="178">
        <v>0</v>
      </c>
      <c r="H13" s="68">
        <v>0</v>
      </c>
      <c r="I13" s="71">
        <f t="shared" si="1"/>
        <v>0</v>
      </c>
      <c r="J13" s="69">
        <v>0</v>
      </c>
      <c r="K13" s="68"/>
      <c r="L13" s="179">
        <f t="shared" si="2"/>
        <v>0</v>
      </c>
      <c r="M13" s="103">
        <v>0</v>
      </c>
      <c r="N13" s="72">
        <f t="shared" si="3"/>
        <v>0</v>
      </c>
      <c r="O13" s="155"/>
      <c r="P13" s="156">
        <f t="shared" si="4"/>
        <v>0</v>
      </c>
      <c r="Q13" s="161"/>
      <c r="R13" s="165"/>
      <c r="S13" s="169">
        <f>ROUND((I13+L13+R13+N13)/du*fsf,2)</f>
        <v>0</v>
      </c>
      <c r="T13" s="110">
        <v>0</v>
      </c>
      <c r="U13" s="70">
        <v>0</v>
      </c>
      <c r="V13" s="111">
        <f t="shared" si="5"/>
        <v>0</v>
      </c>
      <c r="W13" s="117">
        <f>E13+I13+R13+P13+L13+N13+S13-V13</f>
        <v>560</v>
      </c>
      <c r="X13" s="121">
        <f>IF(W13&gt;'Tabelas da Folha'!$D$19,'Tabelas da Folha'!$D$19*'Tabelas da Folha'!$E$19,ROUNDUP(VLOOKUP(W13,'Tabelas da Folha'!$C$17:$E$19,3,1)*'Folha de Pagamento'!W13,2))</f>
        <v>44.8</v>
      </c>
      <c r="Y13" s="127">
        <f>W13-X13-C13*'Tabelas da Folha'!$F$11</f>
        <v>364.51000000000005</v>
      </c>
      <c r="Z13" s="128">
        <f>VLOOKUP(Y13,'Tabelas da Folha'!$C$5:$F$9,3,1)*Y13-VLOOKUP(Y13,'Tabelas da Folha'!$C$5:$F$9,4,1)</f>
        <v>0</v>
      </c>
      <c r="AA13" s="136">
        <v>0</v>
      </c>
      <c r="AB13" s="73">
        <v>0</v>
      </c>
      <c r="AC13" s="137">
        <v>0</v>
      </c>
      <c r="AD13" s="199">
        <f>IF(W13&gt;'Tabelas da Folha'!$D$26,0,VLOOKUP('Folha de Pagamento'!W13,'Tabelas da Folha'!$C$25:$E$26,3,TRUE))*D13</f>
        <v>38.38</v>
      </c>
      <c r="AE13" s="145"/>
      <c r="AF13" s="147">
        <f t="shared" si="6"/>
        <v>553.58</v>
      </c>
    </row>
    <row r="14" spans="1:32" ht="13.5">
      <c r="A14" s="191"/>
      <c r="B14" s="66"/>
      <c r="C14" s="67"/>
      <c r="D14" s="99"/>
      <c r="E14" s="100"/>
      <c r="F14" s="192">
        <f t="shared" si="0"/>
        <v>0</v>
      </c>
      <c r="G14" s="178">
        <v>0</v>
      </c>
      <c r="H14" s="68">
        <v>0</v>
      </c>
      <c r="I14" s="71">
        <f t="shared" si="1"/>
        <v>0</v>
      </c>
      <c r="J14" s="69">
        <v>0</v>
      </c>
      <c r="K14" s="68"/>
      <c r="L14" s="179">
        <f t="shared" si="2"/>
        <v>0</v>
      </c>
      <c r="M14" s="103">
        <v>0</v>
      </c>
      <c r="N14" s="72">
        <f t="shared" si="3"/>
        <v>0</v>
      </c>
      <c r="O14" s="155"/>
      <c r="P14" s="156">
        <f t="shared" si="4"/>
        <v>0</v>
      </c>
      <c r="Q14" s="161"/>
      <c r="R14" s="165"/>
      <c r="S14" s="169">
        <f>ROUND((I14+L14+R14+N14)/du*fsf,2)</f>
        <v>0</v>
      </c>
      <c r="T14" s="110">
        <v>0</v>
      </c>
      <c r="U14" s="70">
        <v>0</v>
      </c>
      <c r="V14" s="111">
        <f t="shared" si="5"/>
        <v>0</v>
      </c>
      <c r="W14" s="117">
        <f>E14+I14+R14+P14+L14+N14+S14-V14</f>
        <v>0</v>
      </c>
      <c r="X14" s="121">
        <f>IF(W14&gt;'Tabelas da Folha'!$D$19,'Tabelas da Folha'!$D$19*'Tabelas da Folha'!$E$19,ROUNDUP(VLOOKUP(W14,'Tabelas da Folha'!$C$17:$E$19,3,1)*'Folha de Pagamento'!W14,2))</f>
        <v>0</v>
      </c>
      <c r="Y14" s="127">
        <f>W14-X14-C14*'Tabelas da Folha'!$F$11</f>
        <v>0</v>
      </c>
      <c r="Z14" s="128">
        <f>VLOOKUP(Y14,'Tabelas da Folha'!$C$5:$F$9,3,1)*Y14-VLOOKUP(Y14,'Tabelas da Folha'!$C$5:$F$9,4,1)</f>
        <v>0</v>
      </c>
      <c r="AA14" s="136">
        <v>0</v>
      </c>
      <c r="AB14" s="73">
        <v>0</v>
      </c>
      <c r="AC14" s="137">
        <v>0</v>
      </c>
      <c r="AD14" s="199">
        <f>IF(W14&gt;'Tabelas da Folha'!$D$26,0,VLOOKUP('Folha de Pagamento'!W14,'Tabelas da Folha'!$C$25:$E$26,3,TRUE))*D14</f>
        <v>0</v>
      </c>
      <c r="AE14" s="145"/>
      <c r="AF14" s="147">
        <f t="shared" si="6"/>
        <v>0</v>
      </c>
    </row>
    <row r="15" spans="1:32" ht="13.5">
      <c r="A15" s="191"/>
      <c r="B15" s="66"/>
      <c r="C15" s="67"/>
      <c r="D15" s="99"/>
      <c r="E15" s="100"/>
      <c r="F15" s="192">
        <f t="shared" si="0"/>
        <v>0</v>
      </c>
      <c r="G15" s="178">
        <v>0</v>
      </c>
      <c r="H15" s="68">
        <v>0</v>
      </c>
      <c r="I15" s="71">
        <f t="shared" si="1"/>
        <v>0</v>
      </c>
      <c r="J15" s="69">
        <v>0</v>
      </c>
      <c r="K15" s="68"/>
      <c r="L15" s="179">
        <f t="shared" si="2"/>
        <v>0</v>
      </c>
      <c r="M15" s="103">
        <v>0</v>
      </c>
      <c r="N15" s="72">
        <f t="shared" si="3"/>
        <v>0</v>
      </c>
      <c r="O15" s="155"/>
      <c r="P15" s="156">
        <f t="shared" si="4"/>
        <v>0</v>
      </c>
      <c r="Q15" s="161"/>
      <c r="R15" s="165"/>
      <c r="S15" s="169">
        <f>ROUND((I15+L15+R15+N15)/du*fsf,2)</f>
        <v>0</v>
      </c>
      <c r="T15" s="110">
        <v>0</v>
      </c>
      <c r="U15" s="70">
        <v>0</v>
      </c>
      <c r="V15" s="111">
        <f t="shared" si="5"/>
        <v>0</v>
      </c>
      <c r="W15" s="117">
        <f>E15+I15+R15+P15+L15+N15+S15-V15</f>
        <v>0</v>
      </c>
      <c r="X15" s="121">
        <f>IF(W15&gt;'Tabelas da Folha'!$D$19,'Tabelas da Folha'!$D$19*'Tabelas da Folha'!$E$19,ROUNDUP(VLOOKUP(W15,'Tabelas da Folha'!$C$17:$E$19,3,1)*'Folha de Pagamento'!W15,2))</f>
        <v>0</v>
      </c>
      <c r="Y15" s="127">
        <f>W15-X15-C15*'Tabelas da Folha'!$F$11</f>
        <v>0</v>
      </c>
      <c r="Z15" s="128">
        <f>VLOOKUP(Y15,'Tabelas da Folha'!$C$5:$F$9,3,1)*Y15-VLOOKUP(Y15,'Tabelas da Folha'!$C$5:$F$9,4,1)</f>
        <v>0</v>
      </c>
      <c r="AA15" s="136">
        <v>0</v>
      </c>
      <c r="AB15" s="73">
        <v>0</v>
      </c>
      <c r="AC15" s="137">
        <v>0</v>
      </c>
      <c r="AD15" s="199">
        <f>IF(W15&gt;'Tabelas da Folha'!$D$26,0,VLOOKUP('Folha de Pagamento'!W15,'Tabelas da Folha'!$C$25:$E$26,3,TRUE))*D15</f>
        <v>0</v>
      </c>
      <c r="AE15" s="145"/>
      <c r="AF15" s="147">
        <f t="shared" si="6"/>
        <v>0</v>
      </c>
    </row>
    <row r="16" spans="1:32" ht="13.5">
      <c r="A16" s="191"/>
      <c r="B16" s="66"/>
      <c r="C16" s="67"/>
      <c r="D16" s="99"/>
      <c r="E16" s="100"/>
      <c r="F16" s="192">
        <f t="shared" si="0"/>
        <v>0</v>
      </c>
      <c r="G16" s="178">
        <v>0</v>
      </c>
      <c r="H16" s="68">
        <v>0</v>
      </c>
      <c r="I16" s="71">
        <f t="shared" si="1"/>
        <v>0</v>
      </c>
      <c r="J16" s="69">
        <v>0</v>
      </c>
      <c r="K16" s="68"/>
      <c r="L16" s="179">
        <f t="shared" si="2"/>
        <v>0</v>
      </c>
      <c r="M16" s="103">
        <v>0</v>
      </c>
      <c r="N16" s="72">
        <f t="shared" si="3"/>
        <v>0</v>
      </c>
      <c r="O16" s="155"/>
      <c r="P16" s="156">
        <f t="shared" si="4"/>
        <v>0</v>
      </c>
      <c r="Q16" s="161"/>
      <c r="R16" s="165"/>
      <c r="S16" s="169">
        <f>ROUND((I16+L16+R16+N16)/du*fsf,2)</f>
        <v>0</v>
      </c>
      <c r="T16" s="110">
        <v>0</v>
      </c>
      <c r="U16" s="70">
        <v>0</v>
      </c>
      <c r="V16" s="111">
        <f t="shared" si="5"/>
        <v>0</v>
      </c>
      <c r="W16" s="117">
        <f>E16+I16+R16+P16+L16+N16+S16-V16</f>
        <v>0</v>
      </c>
      <c r="X16" s="121">
        <f>IF(W16&gt;'Tabelas da Folha'!$D$19,'Tabelas da Folha'!$D$19*'Tabelas da Folha'!$E$19,ROUNDUP(VLOOKUP(W16,'Tabelas da Folha'!$C$17:$E$19,3,1)*'Folha de Pagamento'!W16,2))</f>
        <v>0</v>
      </c>
      <c r="Y16" s="127">
        <f>W16-X16-C16*'Tabelas da Folha'!$F$11</f>
        <v>0</v>
      </c>
      <c r="Z16" s="128">
        <f>VLOOKUP(Y16,'Tabelas da Folha'!$C$5:$F$9,3,1)*Y16-VLOOKUP(Y16,'Tabelas da Folha'!$C$5:$F$9,4,1)</f>
        <v>0</v>
      </c>
      <c r="AA16" s="136">
        <v>0</v>
      </c>
      <c r="AB16" s="73">
        <v>0</v>
      </c>
      <c r="AC16" s="137">
        <v>0</v>
      </c>
      <c r="AD16" s="199">
        <f>IF(W16&gt;'Tabelas da Folha'!$D$26,0,VLOOKUP('Folha de Pagamento'!W16,'Tabelas da Folha'!$C$25:$E$26,3,TRUE))*D16</f>
        <v>0</v>
      </c>
      <c r="AE16" s="145"/>
      <c r="AF16" s="147">
        <f t="shared" si="6"/>
        <v>0</v>
      </c>
    </row>
    <row r="17" spans="1:32" ht="13.5">
      <c r="A17" s="191"/>
      <c r="B17" s="66"/>
      <c r="C17" s="67"/>
      <c r="D17" s="99"/>
      <c r="E17" s="100"/>
      <c r="F17" s="192">
        <f t="shared" si="0"/>
        <v>0</v>
      </c>
      <c r="G17" s="178">
        <v>0</v>
      </c>
      <c r="H17" s="68">
        <v>0</v>
      </c>
      <c r="I17" s="71">
        <f t="shared" si="1"/>
        <v>0</v>
      </c>
      <c r="J17" s="69">
        <v>0</v>
      </c>
      <c r="K17" s="68"/>
      <c r="L17" s="179">
        <f t="shared" si="2"/>
        <v>0</v>
      </c>
      <c r="M17" s="103">
        <v>0</v>
      </c>
      <c r="N17" s="72">
        <f t="shared" si="3"/>
        <v>0</v>
      </c>
      <c r="O17" s="155"/>
      <c r="P17" s="156">
        <f t="shared" si="4"/>
        <v>0</v>
      </c>
      <c r="Q17" s="161"/>
      <c r="R17" s="165"/>
      <c r="S17" s="169">
        <f>ROUND((I17+L17+R17+N17)/du*fsf,2)</f>
        <v>0</v>
      </c>
      <c r="T17" s="110">
        <v>0</v>
      </c>
      <c r="U17" s="70">
        <v>0</v>
      </c>
      <c r="V17" s="111">
        <f t="shared" si="5"/>
        <v>0</v>
      </c>
      <c r="W17" s="117">
        <f>E17+I17+R17+P17+L17+N17+S17-V17</f>
        <v>0</v>
      </c>
      <c r="X17" s="121">
        <f>IF(W17&gt;'Tabelas da Folha'!$D$19,'Tabelas da Folha'!$D$19*'Tabelas da Folha'!$E$19,ROUNDUP(VLOOKUP(W17,'Tabelas da Folha'!$C$17:$E$19,3,1)*'Folha de Pagamento'!W17,2))</f>
        <v>0</v>
      </c>
      <c r="Y17" s="127">
        <f>W17-X17-C17*'Tabelas da Folha'!$F$11</f>
        <v>0</v>
      </c>
      <c r="Z17" s="128">
        <f>VLOOKUP(Y17,'Tabelas da Folha'!$C$5:$F$9,3,1)*Y17-VLOOKUP(Y17,'Tabelas da Folha'!$C$5:$F$9,4,1)</f>
        <v>0</v>
      </c>
      <c r="AA17" s="136">
        <v>0</v>
      </c>
      <c r="AB17" s="73">
        <v>0</v>
      </c>
      <c r="AC17" s="137">
        <v>0</v>
      </c>
      <c r="AD17" s="199">
        <f>IF(W17&gt;'Tabelas da Folha'!$D$26,0,VLOOKUP('Folha de Pagamento'!W17,'Tabelas da Folha'!$C$25:$E$26,3,TRUE))*D17</f>
        <v>0</v>
      </c>
      <c r="AE17" s="145"/>
      <c r="AF17" s="147">
        <f t="shared" si="6"/>
        <v>0</v>
      </c>
    </row>
    <row r="18" spans="1:32" ht="13.5">
      <c r="A18" s="191"/>
      <c r="B18" s="66"/>
      <c r="C18" s="67"/>
      <c r="D18" s="99"/>
      <c r="E18" s="100"/>
      <c r="F18" s="192">
        <f t="shared" si="0"/>
        <v>0</v>
      </c>
      <c r="G18" s="178">
        <v>0</v>
      </c>
      <c r="H18" s="68">
        <v>0</v>
      </c>
      <c r="I18" s="71">
        <f t="shared" si="1"/>
        <v>0</v>
      </c>
      <c r="J18" s="69">
        <v>0</v>
      </c>
      <c r="K18" s="68"/>
      <c r="L18" s="179">
        <f t="shared" si="2"/>
        <v>0</v>
      </c>
      <c r="M18" s="103">
        <v>0</v>
      </c>
      <c r="N18" s="72">
        <f t="shared" si="3"/>
        <v>0</v>
      </c>
      <c r="O18" s="155"/>
      <c r="P18" s="156">
        <f t="shared" si="4"/>
        <v>0</v>
      </c>
      <c r="Q18" s="161"/>
      <c r="R18" s="165"/>
      <c r="S18" s="169">
        <f>ROUND((I18+L18+R18+N18)/du*fsf,2)</f>
        <v>0</v>
      </c>
      <c r="T18" s="110">
        <v>0</v>
      </c>
      <c r="U18" s="70">
        <v>0</v>
      </c>
      <c r="V18" s="111">
        <f t="shared" si="5"/>
        <v>0</v>
      </c>
      <c r="W18" s="117">
        <f>E18+I18+R18+P18+L18+N18+S18-V18</f>
        <v>0</v>
      </c>
      <c r="X18" s="121">
        <f>IF(W18&gt;'Tabelas da Folha'!$D$19,'Tabelas da Folha'!$D$19*'Tabelas da Folha'!$E$19,ROUNDUP(VLOOKUP(W18,'Tabelas da Folha'!$C$17:$E$19,3,1)*'Folha de Pagamento'!W18,2))</f>
        <v>0</v>
      </c>
      <c r="Y18" s="127">
        <f>W18-X18-C18*'Tabelas da Folha'!$F$11</f>
        <v>0</v>
      </c>
      <c r="Z18" s="128">
        <f>VLOOKUP(Y18,'Tabelas da Folha'!$C$5:$F$9,3,1)*Y18-VLOOKUP(Y18,'Tabelas da Folha'!$C$5:$F$9,4,1)</f>
        <v>0</v>
      </c>
      <c r="AA18" s="136">
        <v>0</v>
      </c>
      <c r="AB18" s="73">
        <v>0</v>
      </c>
      <c r="AC18" s="137">
        <v>0</v>
      </c>
      <c r="AD18" s="199">
        <f>IF(W18&gt;'Tabelas da Folha'!$D$26,0,VLOOKUP('Folha de Pagamento'!W18,'Tabelas da Folha'!$C$25:$E$26,3,TRUE))*D18</f>
        <v>0</v>
      </c>
      <c r="AE18" s="145"/>
      <c r="AF18" s="147">
        <f t="shared" si="6"/>
        <v>0</v>
      </c>
    </row>
    <row r="19" spans="1:32" ht="13.5">
      <c r="A19" s="191"/>
      <c r="B19" s="66"/>
      <c r="C19" s="67"/>
      <c r="D19" s="99"/>
      <c r="E19" s="100"/>
      <c r="F19" s="192">
        <f t="shared" si="0"/>
        <v>0</v>
      </c>
      <c r="G19" s="178">
        <v>0</v>
      </c>
      <c r="H19" s="68">
        <v>0</v>
      </c>
      <c r="I19" s="71">
        <f t="shared" si="1"/>
        <v>0</v>
      </c>
      <c r="J19" s="69">
        <v>0</v>
      </c>
      <c r="K19" s="68"/>
      <c r="L19" s="179">
        <f t="shared" si="2"/>
        <v>0</v>
      </c>
      <c r="M19" s="103">
        <v>0</v>
      </c>
      <c r="N19" s="72">
        <f t="shared" si="3"/>
        <v>0</v>
      </c>
      <c r="O19" s="155"/>
      <c r="P19" s="156">
        <f t="shared" si="4"/>
        <v>0</v>
      </c>
      <c r="Q19" s="161"/>
      <c r="R19" s="165"/>
      <c r="S19" s="169">
        <f>ROUND((I19+L19+R19+N19)/du*fsf,2)</f>
        <v>0</v>
      </c>
      <c r="T19" s="110">
        <v>0</v>
      </c>
      <c r="U19" s="70">
        <v>0</v>
      </c>
      <c r="V19" s="111">
        <f t="shared" si="5"/>
        <v>0</v>
      </c>
      <c r="W19" s="117">
        <f>E19+I19+R19+P19+L19+N19+S19-V19</f>
        <v>0</v>
      </c>
      <c r="X19" s="121">
        <f>IF(W19&gt;'Tabelas da Folha'!$D$19,'Tabelas da Folha'!$D$19*'Tabelas da Folha'!$E$19,ROUNDUP(VLOOKUP(W19,'Tabelas da Folha'!$C$17:$E$19,3,1)*'Folha de Pagamento'!W19,2))</f>
        <v>0</v>
      </c>
      <c r="Y19" s="127">
        <f>W19-X19-C19*'Tabelas da Folha'!$F$11</f>
        <v>0</v>
      </c>
      <c r="Z19" s="128">
        <f>VLOOKUP(Y19,'Tabelas da Folha'!$C$5:$F$9,3,1)*Y19-VLOOKUP(Y19,'Tabelas da Folha'!$C$5:$F$9,4,1)</f>
        <v>0</v>
      </c>
      <c r="AA19" s="136">
        <v>0</v>
      </c>
      <c r="AB19" s="73">
        <v>0</v>
      </c>
      <c r="AC19" s="137">
        <v>0</v>
      </c>
      <c r="AD19" s="199">
        <f>IF(W19&gt;'Tabelas da Folha'!$D$26,0,VLOOKUP('Folha de Pagamento'!W19,'Tabelas da Folha'!$C$25:$E$26,3,TRUE))*D19</f>
        <v>0</v>
      </c>
      <c r="AE19" s="145"/>
      <c r="AF19" s="147">
        <f t="shared" si="6"/>
        <v>0</v>
      </c>
    </row>
    <row r="20" spans="1:32" ht="13.5">
      <c r="A20" s="191"/>
      <c r="B20" s="66"/>
      <c r="C20" s="67"/>
      <c r="D20" s="99"/>
      <c r="E20" s="100"/>
      <c r="F20" s="192">
        <f t="shared" si="0"/>
        <v>0</v>
      </c>
      <c r="G20" s="178">
        <v>0</v>
      </c>
      <c r="H20" s="68">
        <v>0</v>
      </c>
      <c r="I20" s="71">
        <f t="shared" si="1"/>
        <v>0</v>
      </c>
      <c r="J20" s="69">
        <v>0</v>
      </c>
      <c r="K20" s="68"/>
      <c r="L20" s="179">
        <f t="shared" si="2"/>
        <v>0</v>
      </c>
      <c r="M20" s="103">
        <v>0</v>
      </c>
      <c r="N20" s="72">
        <f t="shared" si="3"/>
        <v>0</v>
      </c>
      <c r="O20" s="155"/>
      <c r="P20" s="156">
        <f t="shared" si="4"/>
        <v>0</v>
      </c>
      <c r="Q20" s="161"/>
      <c r="R20" s="165"/>
      <c r="S20" s="169">
        <f>ROUND((I20+L20+R20+N20)/du*fsf,2)</f>
        <v>0</v>
      </c>
      <c r="T20" s="110">
        <v>0</v>
      </c>
      <c r="U20" s="70">
        <v>0</v>
      </c>
      <c r="V20" s="111">
        <f t="shared" si="5"/>
        <v>0</v>
      </c>
      <c r="W20" s="117">
        <f>E20+I20+R20+P20+L20+N20+S20-V20</f>
        <v>0</v>
      </c>
      <c r="X20" s="121">
        <f>IF(W20&gt;'Tabelas da Folha'!$D$19,'Tabelas da Folha'!$D$19*'Tabelas da Folha'!$E$19,ROUNDUP(VLOOKUP(W20,'Tabelas da Folha'!$C$17:$E$19,3,1)*'Folha de Pagamento'!W20,2))</f>
        <v>0</v>
      </c>
      <c r="Y20" s="127">
        <f>W20-X20-C20*'Tabelas da Folha'!$F$11</f>
        <v>0</v>
      </c>
      <c r="Z20" s="128">
        <f>VLOOKUP(Y20,'Tabelas da Folha'!$C$5:$F$9,3,1)*Y20-VLOOKUP(Y20,'Tabelas da Folha'!$C$5:$F$9,4,1)</f>
        <v>0</v>
      </c>
      <c r="AA20" s="136">
        <v>0</v>
      </c>
      <c r="AB20" s="73">
        <v>0</v>
      </c>
      <c r="AC20" s="137">
        <v>0</v>
      </c>
      <c r="AD20" s="199">
        <f>IF(W20&gt;'Tabelas da Folha'!$D$26,0,VLOOKUP('Folha de Pagamento'!W20,'Tabelas da Folha'!$C$25:$E$26,3,TRUE))*D20</f>
        <v>0</v>
      </c>
      <c r="AE20" s="145"/>
      <c r="AF20" s="147">
        <f t="shared" si="6"/>
        <v>0</v>
      </c>
    </row>
    <row r="21" spans="1:32" ht="13.5">
      <c r="A21" s="191"/>
      <c r="B21" s="66"/>
      <c r="C21" s="67"/>
      <c r="D21" s="99"/>
      <c r="E21" s="100"/>
      <c r="F21" s="192">
        <f t="shared" si="0"/>
        <v>0</v>
      </c>
      <c r="G21" s="178">
        <v>0</v>
      </c>
      <c r="H21" s="68">
        <v>0</v>
      </c>
      <c r="I21" s="71">
        <f t="shared" si="1"/>
        <v>0</v>
      </c>
      <c r="J21" s="69">
        <v>0</v>
      </c>
      <c r="K21" s="68"/>
      <c r="L21" s="179">
        <f t="shared" si="2"/>
        <v>0</v>
      </c>
      <c r="M21" s="103">
        <v>0</v>
      </c>
      <c r="N21" s="72">
        <f t="shared" si="3"/>
        <v>0</v>
      </c>
      <c r="O21" s="155"/>
      <c r="P21" s="156">
        <f t="shared" si="4"/>
        <v>0</v>
      </c>
      <c r="Q21" s="161"/>
      <c r="R21" s="165"/>
      <c r="S21" s="169">
        <f>ROUND((I21+L21+R21+N21)/du*fsf,2)</f>
        <v>0</v>
      </c>
      <c r="T21" s="110">
        <v>0</v>
      </c>
      <c r="U21" s="70">
        <v>0</v>
      </c>
      <c r="V21" s="111">
        <f t="shared" si="5"/>
        <v>0</v>
      </c>
      <c r="W21" s="117">
        <f>E21+I21+R21+P21+L21+N21+S21-V21</f>
        <v>0</v>
      </c>
      <c r="X21" s="121">
        <f>IF(W21&gt;'Tabelas da Folha'!$D$19,'Tabelas da Folha'!$D$19*'Tabelas da Folha'!$E$19,ROUNDUP(VLOOKUP(W21,'Tabelas da Folha'!$C$17:$E$19,3,1)*'Folha de Pagamento'!W21,2))</f>
        <v>0</v>
      </c>
      <c r="Y21" s="127">
        <f>W21-X21-C21*'Tabelas da Folha'!$F$11</f>
        <v>0</v>
      </c>
      <c r="Z21" s="128">
        <f>VLOOKUP(Y21,'Tabelas da Folha'!$C$5:$F$9,3,1)*Y21-VLOOKUP(Y21,'Tabelas da Folha'!$C$5:$F$9,4,1)</f>
        <v>0</v>
      </c>
      <c r="AA21" s="136">
        <v>0</v>
      </c>
      <c r="AB21" s="73">
        <v>0</v>
      </c>
      <c r="AC21" s="137">
        <v>0</v>
      </c>
      <c r="AD21" s="199">
        <f>IF(W21&gt;'Tabelas da Folha'!$D$26,0,VLOOKUP('Folha de Pagamento'!W21,'Tabelas da Folha'!$C$25:$E$26,3,TRUE))*D21</f>
        <v>0</v>
      </c>
      <c r="AE21" s="145"/>
      <c r="AF21" s="147">
        <f t="shared" si="6"/>
        <v>0</v>
      </c>
    </row>
    <row r="22" spans="1:32" ht="13.5">
      <c r="A22" s="191"/>
      <c r="B22" s="66"/>
      <c r="C22" s="67"/>
      <c r="D22" s="99"/>
      <c r="E22" s="100"/>
      <c r="F22" s="192">
        <f t="shared" si="0"/>
        <v>0</v>
      </c>
      <c r="G22" s="178">
        <v>0</v>
      </c>
      <c r="H22" s="68">
        <v>0</v>
      </c>
      <c r="I22" s="71">
        <f t="shared" si="1"/>
        <v>0</v>
      </c>
      <c r="J22" s="69">
        <v>0</v>
      </c>
      <c r="K22" s="68"/>
      <c r="L22" s="179">
        <f t="shared" si="2"/>
        <v>0</v>
      </c>
      <c r="M22" s="103">
        <v>0</v>
      </c>
      <c r="N22" s="72">
        <f t="shared" si="3"/>
        <v>0</v>
      </c>
      <c r="O22" s="155"/>
      <c r="P22" s="156">
        <f t="shared" si="4"/>
        <v>0</v>
      </c>
      <c r="Q22" s="161"/>
      <c r="R22" s="165"/>
      <c r="S22" s="169">
        <f>ROUND((I22+L22+R22+N22)/du*fsf,2)</f>
        <v>0</v>
      </c>
      <c r="T22" s="110">
        <v>0</v>
      </c>
      <c r="U22" s="70">
        <v>0</v>
      </c>
      <c r="V22" s="111">
        <f t="shared" si="5"/>
        <v>0</v>
      </c>
      <c r="W22" s="117">
        <f>E22+I22+R22+P22+L22+N22+S22-V22</f>
        <v>0</v>
      </c>
      <c r="X22" s="121">
        <f>IF(W22&gt;'Tabelas da Folha'!$D$19,'Tabelas da Folha'!$D$19*'Tabelas da Folha'!$E$19,ROUNDUP(VLOOKUP(W22,'Tabelas da Folha'!$C$17:$E$19,3,1)*'Folha de Pagamento'!W22,2))</f>
        <v>0</v>
      </c>
      <c r="Y22" s="127">
        <f>W22-X22-C22*'Tabelas da Folha'!$F$11</f>
        <v>0</v>
      </c>
      <c r="Z22" s="128">
        <f>VLOOKUP(Y22,'Tabelas da Folha'!$C$5:$F$9,3,1)*Y22-VLOOKUP(Y22,'Tabelas da Folha'!$C$5:$F$9,4,1)</f>
        <v>0</v>
      </c>
      <c r="AA22" s="136">
        <v>0</v>
      </c>
      <c r="AB22" s="73">
        <v>0</v>
      </c>
      <c r="AC22" s="137">
        <v>0</v>
      </c>
      <c r="AD22" s="199">
        <f>IF(W22&gt;'Tabelas da Folha'!$D$26,0,VLOOKUP('Folha de Pagamento'!W22,'Tabelas da Folha'!$C$25:$E$26,3,TRUE))*D22</f>
        <v>0</v>
      </c>
      <c r="AE22" s="145"/>
      <c r="AF22" s="147">
        <f t="shared" si="6"/>
        <v>0</v>
      </c>
    </row>
    <row r="23" spans="1:32" ht="13.5">
      <c r="A23" s="193"/>
      <c r="B23" s="194"/>
      <c r="C23" s="195"/>
      <c r="D23" s="196"/>
      <c r="E23" s="197"/>
      <c r="F23" s="198">
        <f t="shared" si="0"/>
        <v>0</v>
      </c>
      <c r="G23" s="180">
        <v>0</v>
      </c>
      <c r="H23" s="181">
        <v>0</v>
      </c>
      <c r="I23" s="182">
        <f t="shared" si="1"/>
        <v>0</v>
      </c>
      <c r="J23" s="183">
        <v>0</v>
      </c>
      <c r="K23" s="181"/>
      <c r="L23" s="184">
        <f t="shared" si="2"/>
        <v>0</v>
      </c>
      <c r="M23" s="104">
        <v>0</v>
      </c>
      <c r="N23" s="74">
        <f t="shared" si="3"/>
        <v>0</v>
      </c>
      <c r="O23" s="157"/>
      <c r="P23" s="158">
        <f t="shared" si="4"/>
        <v>0</v>
      </c>
      <c r="Q23" s="162"/>
      <c r="R23" s="166"/>
      <c r="S23" s="170">
        <f>ROUND((I23+L23+R23+N23)/du*fsf,2)</f>
        <v>0</v>
      </c>
      <c r="T23" s="112">
        <v>0</v>
      </c>
      <c r="U23" s="113">
        <v>0</v>
      </c>
      <c r="V23" s="114">
        <f t="shared" si="5"/>
        <v>0</v>
      </c>
      <c r="W23" s="118">
        <f>E23+I23+R23+P23+L23+N23+S23-V23</f>
        <v>0</v>
      </c>
      <c r="X23" s="122">
        <f>IF(W23&gt;'Tabelas da Folha'!$D$19,'Tabelas da Folha'!$D$19*'Tabelas da Folha'!$E$19,ROUNDUP(VLOOKUP(W23,'Tabelas da Folha'!$C$17:$E$19,3,1)*'Folha de Pagamento'!W23,2))</f>
        <v>0</v>
      </c>
      <c r="Y23" s="129">
        <f>W23-X23-C23*'Tabelas da Folha'!$F$11</f>
        <v>0</v>
      </c>
      <c r="Z23" s="130">
        <f>VLOOKUP(Y23,'Tabelas da Folha'!$C$5:$F$9,3,1)*Y23-VLOOKUP(Y23,'Tabelas da Folha'!$C$5:$F$9,4,1)</f>
        <v>0</v>
      </c>
      <c r="AA23" s="138">
        <v>0</v>
      </c>
      <c r="AB23" s="139">
        <v>0</v>
      </c>
      <c r="AC23" s="140">
        <v>0</v>
      </c>
      <c r="AD23" s="200">
        <f>IF(W23&gt;'Tabelas da Folha'!$D$26,0,VLOOKUP('Folha de Pagamento'!W23,'Tabelas da Folha'!$C$25:$E$26,3,TRUE))*D23</f>
        <v>0</v>
      </c>
      <c r="AE23" s="146"/>
      <c r="AF23" s="148">
        <f t="shared" si="6"/>
        <v>0</v>
      </c>
    </row>
    <row r="24" ht="14.25">
      <c r="A24" s="33" t="s">
        <v>45</v>
      </c>
    </row>
    <row r="25" ht="13.5"/>
    <row r="26" ht="13.5" hidden="1"/>
    <row r="27" ht="13.5" hidden="1"/>
    <row r="28" ht="13.5" hidden="1"/>
  </sheetData>
  <sheetProtection password="CF7A" sheet="1" objects="1" scenarios="1"/>
  <mergeCells count="15">
    <mergeCell ref="M7:N7"/>
    <mergeCell ref="Q7:Q8"/>
    <mergeCell ref="O7:P7"/>
    <mergeCell ref="AD7:AD8"/>
    <mergeCell ref="AE7:AE8"/>
    <mergeCell ref="O6:P6"/>
    <mergeCell ref="AF7:AF8"/>
    <mergeCell ref="A1:B1"/>
    <mergeCell ref="T7:V7"/>
    <mergeCell ref="Y7:Z7"/>
    <mergeCell ref="AA7:AC7"/>
    <mergeCell ref="S7:S8"/>
    <mergeCell ref="W7:W8"/>
    <mergeCell ref="X7:X8"/>
    <mergeCell ref="G7:L7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geOrder="overThenDown" paperSize="9" r:id="rId3"/>
  <colBreaks count="2" manualBreakCount="2">
    <brk id="19" max="65535" man="1"/>
    <brk id="26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showGridLines="0" zoomScalePageLayoutView="0" workbookViewId="0" topLeftCell="A1">
      <selection activeCell="G26" sqref="G26"/>
    </sheetView>
  </sheetViews>
  <sheetFormatPr defaultColWidth="9.140625" defaultRowHeight="13.5" zeroHeight="1"/>
  <cols>
    <col min="3" max="4" width="12.7109375" style="0" customWidth="1"/>
    <col min="5" max="5" width="10.57421875" style="0" bestFit="1" customWidth="1"/>
    <col min="6" max="6" width="12.7109375" style="0" customWidth="1"/>
    <col min="9" max="16384" width="0" style="0" hidden="1" customWidth="1"/>
  </cols>
  <sheetData>
    <row r="1" ht="14.25" thickBot="1">
      <c r="A1" s="38" t="s">
        <v>41</v>
      </c>
    </row>
    <row r="2" spans="1:7" ht="13.5">
      <c r="A2" s="38"/>
      <c r="B2" s="39" t="s">
        <v>10</v>
      </c>
      <c r="C2" s="11"/>
      <c r="D2" s="11"/>
      <c r="E2" s="11"/>
      <c r="F2" s="11"/>
      <c r="G2" s="12"/>
    </row>
    <row r="3" spans="1:7" ht="13.5">
      <c r="A3" s="38"/>
      <c r="B3" s="40"/>
      <c r="C3" s="44" t="s">
        <v>49</v>
      </c>
      <c r="D3" s="44"/>
      <c r="E3" s="14"/>
      <c r="F3" s="14"/>
      <c r="G3" s="15"/>
    </row>
    <row r="4" spans="1:7" ht="14.25" thickBot="1">
      <c r="A4" s="38"/>
      <c r="B4" s="16"/>
      <c r="C4" s="13" t="s">
        <v>17</v>
      </c>
      <c r="D4" s="13" t="s">
        <v>18</v>
      </c>
      <c r="E4" s="13" t="s">
        <v>25</v>
      </c>
      <c r="F4" s="13" t="s">
        <v>24</v>
      </c>
      <c r="G4" s="15"/>
    </row>
    <row r="5" spans="1:7" ht="13.5">
      <c r="A5" s="38"/>
      <c r="B5" s="16"/>
      <c r="C5" s="45">
        <v>0</v>
      </c>
      <c r="D5" s="49">
        <v>1499.15</v>
      </c>
      <c r="E5" s="50">
        <v>0</v>
      </c>
      <c r="F5" s="53">
        <v>0</v>
      </c>
      <c r="G5" s="15"/>
    </row>
    <row r="6" spans="1:7" ht="13.5">
      <c r="A6" s="38"/>
      <c r="B6" s="16"/>
      <c r="C6" s="46">
        <f>D5+0.01</f>
        <v>1499.16</v>
      </c>
      <c r="D6" s="51">
        <v>2246.75</v>
      </c>
      <c r="E6" s="52">
        <v>0.075</v>
      </c>
      <c r="F6" s="54">
        <v>107.59</v>
      </c>
      <c r="G6" s="15"/>
    </row>
    <row r="7" spans="1:7" ht="13.5">
      <c r="A7" s="38"/>
      <c r="B7" s="16"/>
      <c r="C7" s="46">
        <f>D6+0.01</f>
        <v>2246.76</v>
      </c>
      <c r="D7" s="51">
        <v>2995.7</v>
      </c>
      <c r="E7" s="52">
        <v>0.15</v>
      </c>
      <c r="F7" s="54">
        <v>268.84</v>
      </c>
      <c r="G7" s="15"/>
    </row>
    <row r="8" spans="1:7" ht="13.5">
      <c r="A8" s="38"/>
      <c r="B8" s="16"/>
      <c r="C8" s="46">
        <f>D7+0.01</f>
        <v>2995.71</v>
      </c>
      <c r="D8" s="51">
        <v>3743.19</v>
      </c>
      <c r="E8" s="52">
        <v>0.225</v>
      </c>
      <c r="F8" s="54">
        <v>483.84</v>
      </c>
      <c r="G8" s="15"/>
    </row>
    <row r="9" spans="1:7" ht="14.25" thickBot="1">
      <c r="A9" s="38"/>
      <c r="B9" s="16"/>
      <c r="C9" s="47">
        <f>D8+0.01</f>
        <v>3743.2000000000003</v>
      </c>
      <c r="D9" s="48" t="s">
        <v>34</v>
      </c>
      <c r="E9" s="56">
        <v>0.275</v>
      </c>
      <c r="F9" s="55">
        <v>662.94</v>
      </c>
      <c r="G9" s="15"/>
    </row>
    <row r="10" spans="1:7" ht="14.25" thickBot="1">
      <c r="A10" s="38"/>
      <c r="B10" s="16"/>
      <c r="C10" s="14"/>
      <c r="D10" s="14"/>
      <c r="E10" s="14"/>
      <c r="F10" s="14"/>
      <c r="G10" s="15"/>
    </row>
    <row r="11" spans="1:7" ht="14.25" thickBot="1">
      <c r="A11" s="38"/>
      <c r="B11" s="16"/>
      <c r="C11" s="14" t="s">
        <v>33</v>
      </c>
      <c r="D11" s="14"/>
      <c r="E11" s="14"/>
      <c r="F11" s="57">
        <v>150.69</v>
      </c>
      <c r="G11" s="15"/>
    </row>
    <row r="12" spans="1:7" ht="14.25" thickBot="1">
      <c r="A12" s="38"/>
      <c r="B12" s="17"/>
      <c r="C12" s="18"/>
      <c r="D12" s="18"/>
      <c r="E12" s="18"/>
      <c r="F12" s="18"/>
      <c r="G12" s="19"/>
    </row>
    <row r="13" ht="14.25" thickBot="1">
      <c r="A13" s="38"/>
    </row>
    <row r="14" spans="1:7" ht="13.5">
      <c r="A14" s="38"/>
      <c r="B14" s="41" t="s">
        <v>9</v>
      </c>
      <c r="C14" s="24"/>
      <c r="D14" s="24"/>
      <c r="E14" s="24"/>
      <c r="F14" s="25"/>
      <c r="G14" s="20"/>
    </row>
    <row r="15" spans="1:7" ht="13.5">
      <c r="A15" s="38"/>
      <c r="B15" s="42"/>
      <c r="C15" s="43" t="s">
        <v>49</v>
      </c>
      <c r="D15" s="43"/>
      <c r="E15" s="27"/>
      <c r="F15" s="28"/>
      <c r="G15" s="20"/>
    </row>
    <row r="16" spans="1:7" ht="14.25" thickBot="1">
      <c r="A16" s="38"/>
      <c r="B16" s="29"/>
      <c r="C16" s="26" t="s">
        <v>17</v>
      </c>
      <c r="D16" s="26" t="s">
        <v>18</v>
      </c>
      <c r="E16" s="26" t="s">
        <v>25</v>
      </c>
      <c r="F16" s="28"/>
      <c r="G16" s="20"/>
    </row>
    <row r="17" spans="1:7" ht="13.5">
      <c r="A17" s="38"/>
      <c r="B17" s="29"/>
      <c r="C17" s="21">
        <v>0</v>
      </c>
      <c r="D17" s="49">
        <v>965.67</v>
      </c>
      <c r="E17" s="58">
        <v>0.08</v>
      </c>
      <c r="F17" s="28"/>
      <c r="G17" s="20"/>
    </row>
    <row r="18" spans="1:7" ht="13.5">
      <c r="A18" s="38"/>
      <c r="B18" s="29"/>
      <c r="C18" s="22">
        <v>911.71</v>
      </c>
      <c r="D18" s="51">
        <v>1609.45</v>
      </c>
      <c r="E18" s="59">
        <v>0.09</v>
      </c>
      <c r="F18" s="28"/>
      <c r="G18" s="20"/>
    </row>
    <row r="19" spans="1:11" ht="16.5" thickBot="1">
      <c r="A19" s="38"/>
      <c r="B19" s="29"/>
      <c r="C19" s="23">
        <v>1519.51</v>
      </c>
      <c r="D19" s="60">
        <v>3218.9</v>
      </c>
      <c r="E19" s="61">
        <v>0.11</v>
      </c>
      <c r="F19" s="28"/>
      <c r="G19" s="20"/>
      <c r="J19" s="1"/>
      <c r="K19" s="1"/>
    </row>
    <row r="20" spans="1:11" ht="14.25" thickBot="1">
      <c r="A20" s="38"/>
      <c r="B20" s="30"/>
      <c r="C20" s="31"/>
      <c r="D20" s="31"/>
      <c r="E20" s="31"/>
      <c r="F20" s="32"/>
      <c r="G20" s="20"/>
      <c r="J20" s="2"/>
      <c r="K20" s="2"/>
    </row>
    <row r="21" spans="1:11" ht="13.5">
      <c r="A21" s="38"/>
      <c r="J21" s="2"/>
      <c r="K21" s="2"/>
    </row>
    <row r="22" spans="2:11" ht="20.25" customHeight="1">
      <c r="B22" s="94" t="s">
        <v>50</v>
      </c>
      <c r="C22" s="80"/>
      <c r="D22" s="80"/>
      <c r="E22" s="80"/>
      <c r="F22" s="81"/>
      <c r="J22" s="2"/>
      <c r="K22" s="2"/>
    </row>
    <row r="23" spans="2:6" s="79" customFormat="1" ht="20.25" customHeight="1">
      <c r="B23" s="82"/>
      <c r="C23" s="83" t="s">
        <v>49</v>
      </c>
      <c r="D23" s="83"/>
      <c r="E23" s="84"/>
      <c r="F23" s="85"/>
    </row>
    <row r="24" spans="2:6" ht="13.5">
      <c r="B24" s="86"/>
      <c r="C24" s="87" t="s">
        <v>17</v>
      </c>
      <c r="D24" s="88" t="s">
        <v>18</v>
      </c>
      <c r="E24" s="87" t="s">
        <v>0</v>
      </c>
      <c r="F24" s="89"/>
    </row>
    <row r="25" spans="2:6" ht="13.5">
      <c r="B25" s="86"/>
      <c r="C25" s="77">
        <v>0</v>
      </c>
      <c r="D25" s="95">
        <v>531.12</v>
      </c>
      <c r="E25" s="96">
        <v>27.24</v>
      </c>
      <c r="F25" s="93"/>
    </row>
    <row r="26" spans="2:6" ht="13.5">
      <c r="B26" s="86"/>
      <c r="C26" s="78">
        <f>D25+0.01</f>
        <v>531.13</v>
      </c>
      <c r="D26" s="97">
        <v>798.3</v>
      </c>
      <c r="E26" s="98">
        <v>19.19</v>
      </c>
      <c r="F26" s="93"/>
    </row>
    <row r="27" spans="2:6" ht="13.5">
      <c r="B27" s="90"/>
      <c r="C27" s="91"/>
      <c r="D27" s="91"/>
      <c r="E27" s="91"/>
      <c r="F27" s="92"/>
    </row>
    <row r="28" ht="13.5"/>
  </sheetData>
  <sheetProtection password="CF7A" sheet="1" objects="1" scenarios="1"/>
  <mergeCells count="6">
    <mergeCell ref="C23:D23"/>
    <mergeCell ref="A1:A21"/>
    <mergeCell ref="C3:D3"/>
    <mergeCell ref="C15:D15"/>
    <mergeCell ref="B2:B3"/>
    <mergeCell ref="B14:B15"/>
  </mergeCells>
  <printOptions/>
  <pageMargins left="0.787401575" right="0.787401575" top="0.984251969" bottom="0.984251969" header="0.492125985" footer="0.49212598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Gerald Corelli</dc:creator>
  <cp:keywords/>
  <dc:description/>
  <cp:lastModifiedBy>Corelli</cp:lastModifiedBy>
  <cp:lastPrinted>2010-12-02T09:53:39Z</cp:lastPrinted>
  <dcterms:created xsi:type="dcterms:W3CDTF">2008-08-25T18:22:25Z</dcterms:created>
  <dcterms:modified xsi:type="dcterms:W3CDTF">2010-12-02T09:54:20Z</dcterms:modified>
  <cp:category/>
  <cp:version/>
  <cp:contentType/>
  <cp:contentStatus/>
</cp:coreProperties>
</file>